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860" activeTab="0"/>
  </bookViews>
  <sheets>
    <sheet name="SİVAS KÖYDES ÖDENEK MİKTARLARI " sheetId="1" r:id="rId1"/>
    <sheet name="SİVAS KÖYDES UYG.İCMALİ" sheetId="2" r:id="rId2"/>
    <sheet name="SİVAS KÖYDES UYG.İCMALİ -ADET" sheetId="3" r:id="rId3"/>
    <sheet name="SİVAS KÖYDES ÖDENEK-HARCAMA İCM" sheetId="4" r:id="rId4"/>
  </sheets>
  <definedNames>
    <definedName name="_xlnm.Print_Area" localSheetId="3">'SİVAS KÖYDES ÖDENEK-HARCAMA İCM'!$A$1:$Q$22</definedName>
  </definedNames>
  <calcPr fullCalcOnLoad="1"/>
</workbook>
</file>

<file path=xl/sharedStrings.xml><?xml version="1.0" encoding="utf-8"?>
<sst xmlns="http://schemas.openxmlformats.org/spreadsheetml/2006/main" count="148" uniqueCount="69">
  <si>
    <t>TOPLAM</t>
  </si>
  <si>
    <t>PROJE
DAĞILIMI</t>
  </si>
  <si>
    <t>Y I L L A R</t>
  </si>
  <si>
    <t>YAPILAN İŞİN 
CİNSİ</t>
  </si>
  <si>
    <t>KÖYDES ÖDENEK GENEL TOPLAMI</t>
  </si>
  <si>
    <t>KÖYDES HARCAMA GENEL TOPLAMI</t>
  </si>
  <si>
    <t>PARKE TAŞI  ( M2 )</t>
  </si>
  <si>
    <t>I.KAT ASFALT  ( KM )</t>
  </si>
  <si>
    <t>STABİLİZE ( KM )</t>
  </si>
  <si>
    <t>MENFEZ ( AD )</t>
  </si>
  <si>
    <t>KÖPRÜ ( AD )</t>
  </si>
  <si>
    <t>İÇMESUYU ( AD )</t>
  </si>
  <si>
    <t>SULAMA  ( HA )</t>
  </si>
  <si>
    <t xml:space="preserve"> KÖYYOLLARI</t>
  </si>
  <si>
    <t xml:space="preserve"> İÇMESULARI</t>
  </si>
  <si>
    <t xml:space="preserve"> SULAMA</t>
  </si>
  <si>
    <t xml:space="preserve"> ORTAK ALIM</t>
  </si>
  <si>
    <t>GENEL TOPLAM</t>
  </si>
  <si>
    <t>GENEL
 TOPLAM</t>
  </si>
  <si>
    <t xml:space="preserve">  BİTEN</t>
  </si>
  <si>
    <t xml:space="preserve">  DEVAM EDEN</t>
  </si>
  <si>
    <t xml:space="preserve">  BAŞLAMAYAN</t>
  </si>
  <si>
    <t xml:space="preserve">  TOPLAM</t>
  </si>
  <si>
    <t xml:space="preserve"> I.KAT ASFALT  </t>
  </si>
  <si>
    <t xml:space="preserve"> II.KAT ASFALT </t>
  </si>
  <si>
    <t xml:space="preserve"> STABİLİZE </t>
  </si>
  <si>
    <t xml:space="preserve"> MENFEZ </t>
  </si>
  <si>
    <t xml:space="preserve"> KÖPRÜ </t>
  </si>
  <si>
    <t xml:space="preserve"> İÇMESUYU </t>
  </si>
  <si>
    <t xml:space="preserve"> SULAMA  </t>
  </si>
  <si>
    <t xml:space="preserve"> PARKE TAŞI  </t>
  </si>
  <si>
    <t>MERKEZ</t>
  </si>
  <si>
    <t>AKINCILAR</t>
  </si>
  <si>
    <t>ALTINYAYLA</t>
  </si>
  <si>
    <t>DİVRİĞİ</t>
  </si>
  <si>
    <t>DOĞANŞAR</t>
  </si>
  <si>
    <t>GEMEREK</t>
  </si>
  <si>
    <t>GÖLOVA</t>
  </si>
  <si>
    <t>GÜRÜN</t>
  </si>
  <si>
    <t>HAFİK</t>
  </si>
  <si>
    <t>İMRANLI</t>
  </si>
  <si>
    <t>KANGAL</t>
  </si>
  <si>
    <t>KOYULHİSAR</t>
  </si>
  <si>
    <t>SUŞEHRİ</t>
  </si>
  <si>
    <t>ŞARKIŞLA</t>
  </si>
  <si>
    <t>ULAŞ</t>
  </si>
  <si>
    <t>YILDIZELİ</t>
  </si>
  <si>
    <t>ZARA</t>
  </si>
  <si>
    <t>ORTAK ALIM</t>
  </si>
  <si>
    <t>İLÇESİ</t>
  </si>
  <si>
    <t>ÖDENEK</t>
  </si>
  <si>
    <t xml:space="preserve">     ADET</t>
  </si>
  <si>
    <t xml:space="preserve"> SİVAS İLİ  
YILLAR BAZINDA KÖYDES PROJESİ UYGULAMA DURUMU İCMALİ          </t>
  </si>
  <si>
    <t>KANALİZASYON 
ATIKSU    ( AD )</t>
  </si>
  <si>
    <t xml:space="preserve">SİVAS İLİ
YILLAR BAZINDA KÖYDES PROJESİ UYGULAMA İCMALİ </t>
  </si>
  <si>
    <t xml:space="preserve"> KANALİZASYON 
 ATIKSU</t>
  </si>
  <si>
    <t xml:space="preserve"> KANALİZASYON
 ATIKSU</t>
  </si>
  <si>
    <t xml:space="preserve">                                                                                     SİVAS İLİ YILLAR BAZINDA ÖDENEK MİKTARLARI İCMALİ</t>
  </si>
  <si>
    <t xml:space="preserve">                                                                                     SİVAS İLİ YILLAR BAZINDA HARCAMA MİKTARLARI İCMALİ</t>
  </si>
  <si>
    <t xml:space="preserve">               SİVAS İLİ 
              KÖYDES PROJESİ ÖDENEK İCMALİ</t>
  </si>
  <si>
    <t>TOPLAM
TL</t>
  </si>
  <si>
    <t>KM / AD. / M2 / HA</t>
  </si>
  <si>
    <t>BAKIM-ONARIM
( ASFALT YAMA )</t>
  </si>
  <si>
    <t>BSK</t>
  </si>
  <si>
    <t>İSTİNAT DUVARI</t>
  </si>
  <si>
    <t>İSTİNAT DUVARI
( M3 )</t>
  </si>
  <si>
    <t xml:space="preserve">II.KAT ASFALT - 
YAMA ( KM ) </t>
  </si>
  <si>
    <t>30.06.2019 TARİHİ İTİBARIYLA</t>
  </si>
  <si>
    <t xml:space="preserve">                          30.06.2019 TARİHİ İTİBARIYLA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</si>
</sst>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TL&quot;\ #,##0;\-&quot;TL&quot;\ #,##0"/>
    <numFmt numFmtId="189" formatCode="&quot;TL&quot;\ #,##0;[Red]\-&quot;TL&quot;\ #,##0"/>
    <numFmt numFmtId="190" formatCode="&quot;TL&quot;\ #,##0.00;\-&quot;TL&quot;\ #,##0.00"/>
    <numFmt numFmtId="191" formatCode="&quot;TL&quot;\ #,##0.00;[Red]\-&quot;TL&quot;\ #,##0.00"/>
    <numFmt numFmtId="192" formatCode="_-&quot;TL&quot;\ * #,##0_-;\-&quot;TL&quot;\ * #,##0_-;_-&quot;TL&quot;\ * &quot;-&quot;_-;_-@_-"/>
    <numFmt numFmtId="193" formatCode="_-&quot;TL&quot;\ * #,##0.00_-;\-&quot;TL&quot;\ * #,##0.00_-;_-&quot;TL&quot;\ * &quot;-&quot;??_-;_-@_-"/>
    <numFmt numFmtId="194" formatCode="#,##0.0"/>
    <numFmt numFmtId="195" formatCode="0.0"/>
    <numFmt numFmtId="196" formatCode="_-* #,##0.0_-;\-* #,##0.0_-;_-* &quot;-&quot;??_-;_-@_-"/>
    <numFmt numFmtId="197" formatCode="_-* #,##0_-;\-* #,##0_-;_-* &quot;-&quot;??_-;_-@_-"/>
    <numFmt numFmtId="198" formatCode="_-* #,##0.000_-;\-* #,##0.000_-;_-* &quot;-&quot;??_-;_-@_-"/>
  </numFmts>
  <fonts count="5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48"/>
      <name val="Arial"/>
      <family val="2"/>
    </font>
    <font>
      <sz val="8"/>
      <name val="Arial"/>
      <family val="0"/>
    </font>
    <font>
      <b/>
      <sz val="14"/>
      <color indexed="62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2"/>
      <name val="Arial"/>
      <family val="2"/>
    </font>
    <font>
      <b/>
      <sz val="13"/>
      <color indexed="62"/>
      <name val="Arial"/>
      <family val="2"/>
    </font>
    <font>
      <b/>
      <sz val="13"/>
      <color indexed="18"/>
      <name val="Arial"/>
      <family val="2"/>
    </font>
    <font>
      <sz val="14"/>
      <color indexed="18"/>
      <name val="Arial"/>
      <family val="2"/>
    </font>
    <font>
      <b/>
      <sz val="16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3"/>
      <color theme="4" tint="-0.24997000396251678"/>
      <name val="Arial"/>
      <family val="2"/>
    </font>
    <font>
      <b/>
      <sz val="14"/>
      <color theme="4" tint="-0.4999699890613556"/>
      <name val="Arial"/>
      <family val="2"/>
    </font>
    <font>
      <b/>
      <sz val="13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b/>
      <sz val="16"/>
      <color theme="4" tint="-0.2499700039625167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13" borderId="11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right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right" vertical="center"/>
    </xf>
    <xf numFmtId="3" fontId="10" fillId="0" borderId="13" xfId="0" applyNumberFormat="1" applyFont="1" applyBorder="1" applyAlignment="1">
      <alignment horizontal="right" vertical="distributed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distributed"/>
    </xf>
    <xf numFmtId="3" fontId="10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0" fillId="10" borderId="15" xfId="0" applyFont="1" applyFill="1" applyBorder="1" applyAlignment="1">
      <alignment horizontal="center" textRotation="90"/>
    </xf>
    <xf numFmtId="0" fontId="50" fillId="10" borderId="16" xfId="0" applyFont="1" applyFill="1" applyBorder="1" applyAlignment="1">
      <alignment horizontal="center" textRotation="90"/>
    </xf>
    <xf numFmtId="0" fontId="50" fillId="10" borderId="17" xfId="0" applyFont="1" applyFill="1" applyBorder="1" applyAlignment="1">
      <alignment horizontal="center" textRotation="90"/>
    </xf>
    <xf numFmtId="0" fontId="50" fillId="10" borderId="18" xfId="0" applyFont="1" applyFill="1" applyBorder="1" applyAlignment="1">
      <alignment horizontal="center" textRotation="90"/>
    </xf>
    <xf numFmtId="0" fontId="8" fillId="13" borderId="19" xfId="0" applyFont="1" applyFill="1" applyBorder="1" applyAlignment="1">
      <alignment horizontal="left" vertical="center" wrapText="1"/>
    </xf>
    <xf numFmtId="0" fontId="8" fillId="13" borderId="20" xfId="0" applyFont="1" applyFill="1" applyBorder="1" applyAlignment="1">
      <alignment horizontal="left" vertical="center" wrapText="1"/>
    </xf>
    <xf numFmtId="0" fontId="8" fillId="13" borderId="20" xfId="0" applyFont="1" applyFill="1" applyBorder="1" applyAlignment="1">
      <alignment horizontal="left" vertical="center"/>
    </xf>
    <xf numFmtId="0" fontId="8" fillId="13" borderId="21" xfId="0" applyFont="1" applyFill="1" applyBorder="1" applyAlignment="1">
      <alignment horizontal="left" vertical="center" wrapText="1"/>
    </xf>
    <xf numFmtId="0" fontId="52" fillId="13" borderId="12" xfId="0" applyFont="1" applyFill="1" applyBorder="1" applyAlignment="1">
      <alignment horizontal="center" vertical="center"/>
    </xf>
    <xf numFmtId="0" fontId="52" fillId="13" borderId="22" xfId="0" applyFont="1" applyFill="1" applyBorder="1" applyAlignment="1">
      <alignment horizontal="center" vertical="center"/>
    </xf>
    <xf numFmtId="0" fontId="52" fillId="13" borderId="13" xfId="0" applyFont="1" applyFill="1" applyBorder="1" applyAlignment="1">
      <alignment horizontal="center" vertical="center"/>
    </xf>
    <xf numFmtId="0" fontId="52" fillId="13" borderId="23" xfId="0" applyFont="1" applyFill="1" applyBorder="1" applyAlignment="1">
      <alignment horizontal="center" vertical="center"/>
    </xf>
    <xf numFmtId="0" fontId="52" fillId="13" borderId="14" xfId="0" applyFont="1" applyFill="1" applyBorder="1" applyAlignment="1">
      <alignment horizontal="center" vertical="center"/>
    </xf>
    <xf numFmtId="0" fontId="52" fillId="13" borderId="24" xfId="0" applyFont="1" applyFill="1" applyBorder="1" applyAlignment="1">
      <alignment horizontal="center" vertical="center"/>
    </xf>
    <xf numFmtId="0" fontId="8" fillId="13" borderId="25" xfId="0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center" vertical="center"/>
    </xf>
    <xf numFmtId="3" fontId="10" fillId="0" borderId="13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vertical="distributed"/>
    </xf>
    <xf numFmtId="0" fontId="8" fillId="13" borderId="26" xfId="0" applyFont="1" applyFill="1" applyBorder="1" applyAlignment="1">
      <alignment horizontal="left" vertical="center" wrapText="1"/>
    </xf>
    <xf numFmtId="3" fontId="10" fillId="0" borderId="14" xfId="0" applyNumberFormat="1" applyFont="1" applyBorder="1" applyAlignment="1">
      <alignment vertical="distributed"/>
    </xf>
    <xf numFmtId="0" fontId="8" fillId="33" borderId="27" xfId="0" applyFont="1" applyFill="1" applyBorder="1" applyAlignment="1">
      <alignment horizontal="center" vertical="center"/>
    </xf>
    <xf numFmtId="3" fontId="8" fillId="33" borderId="15" xfId="0" applyNumberFormat="1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29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7" fillId="13" borderId="32" xfId="0" applyFont="1" applyFill="1" applyBorder="1" applyAlignment="1">
      <alignment horizontal="left" vertical="center"/>
    </xf>
    <xf numFmtId="0" fontId="7" fillId="13" borderId="3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distributed"/>
    </xf>
    <xf numFmtId="0" fontId="8" fillId="0" borderId="13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distributed"/>
    </xf>
    <xf numFmtId="0" fontId="8" fillId="0" borderId="14" xfId="0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distributed"/>
    </xf>
    <xf numFmtId="3" fontId="10" fillId="34" borderId="34" xfId="0" applyNumberFormat="1" applyFont="1" applyFill="1" applyBorder="1" applyAlignment="1">
      <alignment horizontal="right" vertical="center"/>
    </xf>
    <xf numFmtId="3" fontId="10" fillId="34" borderId="35" xfId="0" applyNumberFormat="1" applyFont="1" applyFill="1" applyBorder="1" applyAlignment="1">
      <alignment horizontal="right" vertical="center"/>
    </xf>
    <xf numFmtId="3" fontId="10" fillId="34" borderId="36" xfId="0" applyNumberFormat="1" applyFont="1" applyFill="1" applyBorder="1" applyAlignment="1">
      <alignment horizontal="right" vertical="center"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4" xfId="0" applyNumberFormat="1" applyFont="1" applyFill="1" applyBorder="1" applyAlignment="1">
      <alignment horizontal="right" vertical="center"/>
    </xf>
    <xf numFmtId="3" fontId="10" fillId="34" borderId="12" xfId="48" applyNumberFormat="1" applyFont="1" applyFill="1" applyBorder="1" applyAlignment="1">
      <alignment horizontal="right" vertical="center"/>
      <protection/>
    </xf>
    <xf numFmtId="3" fontId="10" fillId="34" borderId="13" xfId="48" applyNumberFormat="1" applyFont="1" applyFill="1" applyBorder="1" applyAlignment="1">
      <alignment horizontal="right" vertical="center"/>
      <protection/>
    </xf>
    <xf numFmtId="3" fontId="10" fillId="34" borderId="14" xfId="48" applyNumberFormat="1" applyFont="1" applyFill="1" applyBorder="1" applyAlignment="1">
      <alignment horizontal="right" vertical="center"/>
      <protection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right" vertical="distributed"/>
    </xf>
    <xf numFmtId="3" fontId="10" fillId="34" borderId="14" xfId="0" applyNumberFormat="1" applyFont="1" applyFill="1" applyBorder="1" applyAlignment="1">
      <alignment horizontal="right" vertical="distributed"/>
    </xf>
    <xf numFmtId="0" fontId="8" fillId="34" borderId="34" xfId="0" applyFont="1" applyFill="1" applyBorder="1" applyAlignment="1">
      <alignment horizontal="center" vertical="center"/>
    </xf>
    <xf numFmtId="0" fontId="8" fillId="34" borderId="35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3" fontId="8" fillId="34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distributed"/>
    </xf>
    <xf numFmtId="0" fontId="8" fillId="34" borderId="13" xfId="0" applyFont="1" applyFill="1" applyBorder="1" applyAlignment="1">
      <alignment horizontal="center" vertical="distributed"/>
    </xf>
    <xf numFmtId="3" fontId="8" fillId="34" borderId="14" xfId="0" applyNumberFormat="1" applyFont="1" applyFill="1" applyBorder="1" applyAlignment="1">
      <alignment horizontal="center" vertical="distributed"/>
    </xf>
    <xf numFmtId="0" fontId="7" fillId="35" borderId="13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7" fillId="35" borderId="38" xfId="0" applyFont="1" applyFill="1" applyBorder="1" applyAlignment="1">
      <alignment horizontal="center" vertical="center"/>
    </xf>
    <xf numFmtId="0" fontId="7" fillId="35" borderId="13" xfId="0" applyFont="1" applyFill="1" applyBorder="1" applyAlignment="1">
      <alignment horizontal="center" vertical="distributed"/>
    </xf>
    <xf numFmtId="0" fontId="7" fillId="35" borderId="37" xfId="0" applyFont="1" applyFill="1" applyBorder="1" applyAlignment="1">
      <alignment horizontal="center" vertical="distributed"/>
    </xf>
    <xf numFmtId="0" fontId="7" fillId="35" borderId="38" xfId="0" applyFont="1" applyFill="1" applyBorder="1" applyAlignment="1">
      <alignment horizontal="center" vertical="distributed"/>
    </xf>
    <xf numFmtId="0" fontId="7" fillId="35" borderId="14" xfId="0" applyFont="1" applyFill="1" applyBorder="1" applyAlignment="1">
      <alignment horizontal="center" vertical="center"/>
    </xf>
    <xf numFmtId="0" fontId="7" fillId="35" borderId="39" xfId="0" applyFont="1" applyFill="1" applyBorder="1" applyAlignment="1">
      <alignment horizontal="center"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distributed"/>
    </xf>
    <xf numFmtId="0" fontId="7" fillId="35" borderId="39" xfId="0" applyFont="1" applyFill="1" applyBorder="1" applyAlignment="1">
      <alignment horizontal="center" vertical="distributed"/>
    </xf>
    <xf numFmtId="0" fontId="7" fillId="35" borderId="40" xfId="0" applyFont="1" applyFill="1" applyBorder="1" applyAlignment="1">
      <alignment horizontal="center" vertical="distributed"/>
    </xf>
    <xf numFmtId="0" fontId="7" fillId="34" borderId="35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distributed"/>
    </xf>
    <xf numFmtId="0" fontId="7" fillId="34" borderId="13" xfId="0" applyFont="1" applyFill="1" applyBorder="1" applyAlignment="1">
      <alignment horizontal="center" vertical="distributed"/>
    </xf>
    <xf numFmtId="0" fontId="7" fillId="34" borderId="23" xfId="0" applyFont="1" applyFill="1" applyBorder="1" applyAlignment="1">
      <alignment horizontal="center" vertical="distributed"/>
    </xf>
    <xf numFmtId="0" fontId="7" fillId="34" borderId="36" xfId="0" applyFont="1" applyFill="1" applyBorder="1" applyAlignment="1">
      <alignment horizontal="center" vertical="distributed"/>
    </xf>
    <xf numFmtId="0" fontId="7" fillId="34" borderId="14" xfId="0" applyFont="1" applyFill="1" applyBorder="1" applyAlignment="1">
      <alignment horizontal="center" vertical="distributed"/>
    </xf>
    <xf numFmtId="0" fontId="7" fillId="34" borderId="24" xfId="0" applyFont="1" applyFill="1" applyBorder="1" applyAlignment="1">
      <alignment horizontal="center" vertical="distributed"/>
    </xf>
    <xf numFmtId="3" fontId="10" fillId="34" borderId="13" xfId="0" applyNumberFormat="1" applyFont="1" applyFill="1" applyBorder="1" applyAlignment="1">
      <alignment vertical="distributed"/>
    </xf>
    <xf numFmtId="3" fontId="10" fillId="34" borderId="14" xfId="0" applyNumberFormat="1" applyFont="1" applyFill="1" applyBorder="1" applyAlignment="1">
      <alignment vertical="distributed"/>
    </xf>
    <xf numFmtId="3" fontId="10" fillId="34" borderId="41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right" vertical="center"/>
    </xf>
    <xf numFmtId="3" fontId="10" fillId="34" borderId="42" xfId="0" applyNumberFormat="1" applyFont="1" applyFill="1" applyBorder="1" applyAlignment="1">
      <alignment horizontal="right" vertical="center"/>
    </xf>
    <xf numFmtId="3" fontId="10" fillId="0" borderId="42" xfId="0" applyNumberFormat="1" applyFont="1" applyFill="1" applyBorder="1" applyAlignment="1">
      <alignment horizontal="center" vertical="center"/>
    </xf>
    <xf numFmtId="3" fontId="10" fillId="34" borderId="42" xfId="50" applyNumberFormat="1" applyFont="1" applyFill="1" applyBorder="1" applyAlignment="1">
      <alignment horizontal="right" vertical="center"/>
      <protection/>
    </xf>
    <xf numFmtId="3" fontId="10" fillId="0" borderId="42" xfId="50" applyNumberFormat="1" applyFont="1" applyFill="1" applyBorder="1" applyAlignment="1">
      <alignment horizontal="right" vertical="center"/>
      <protection/>
    </xf>
    <xf numFmtId="0" fontId="6" fillId="25" borderId="36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43" xfId="0" applyFont="1" applyFill="1" applyBorder="1" applyAlignment="1">
      <alignment horizontal="center" vertical="center"/>
    </xf>
    <xf numFmtId="0" fontId="6" fillId="25" borderId="44" xfId="0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vertical="distributed"/>
    </xf>
    <xf numFmtId="3" fontId="10" fillId="0" borderId="12" xfId="0" applyNumberFormat="1" applyFont="1" applyBorder="1" applyAlignment="1">
      <alignment vertical="distributed"/>
    </xf>
    <xf numFmtId="3" fontId="0" fillId="0" borderId="0" xfId="0" applyNumberFormat="1" applyAlignment="1">
      <alignment/>
    </xf>
    <xf numFmtId="3" fontId="10" fillId="34" borderId="45" xfId="0" applyNumberFormat="1" applyFont="1" applyFill="1" applyBorder="1" applyAlignment="1">
      <alignment horizontal="right" vertical="center"/>
    </xf>
    <xf numFmtId="3" fontId="10" fillId="34" borderId="38" xfId="0" applyNumberFormat="1" applyFont="1" applyFill="1" applyBorder="1" applyAlignment="1">
      <alignment horizontal="right" vertical="distributed"/>
    </xf>
    <xf numFmtId="3" fontId="10" fillId="34" borderId="40" xfId="0" applyNumberFormat="1" applyFont="1" applyFill="1" applyBorder="1" applyAlignment="1">
      <alignment horizontal="right" vertical="distributed"/>
    </xf>
    <xf numFmtId="0" fontId="6" fillId="25" borderId="40" xfId="0" applyFont="1" applyFill="1" applyBorder="1" applyAlignment="1">
      <alignment horizontal="center" vertical="center"/>
    </xf>
    <xf numFmtId="3" fontId="10" fillId="0" borderId="46" xfId="50" applyNumberFormat="1" applyFont="1" applyFill="1" applyBorder="1" applyAlignment="1">
      <alignment horizontal="right" vertical="center"/>
      <protection/>
    </xf>
    <xf numFmtId="3" fontId="8" fillId="33" borderId="30" xfId="0" applyNumberFormat="1" applyFont="1" applyFill="1" applyBorder="1" applyAlignment="1">
      <alignment horizontal="center" vertical="center"/>
    </xf>
    <xf numFmtId="0" fontId="6" fillId="25" borderId="47" xfId="0" applyFont="1" applyFill="1" applyBorder="1" applyAlignment="1">
      <alignment horizontal="center" vertical="center"/>
    </xf>
    <xf numFmtId="3" fontId="10" fillId="34" borderId="46" xfId="50" applyNumberFormat="1" applyFont="1" applyFill="1" applyBorder="1" applyAlignment="1">
      <alignment horizontal="right" vertical="center"/>
      <protection/>
    </xf>
    <xf numFmtId="3" fontId="10" fillId="34" borderId="38" xfId="0" applyNumberFormat="1" applyFont="1" applyFill="1" applyBorder="1" applyAlignment="1">
      <alignment vertical="distributed"/>
    </xf>
    <xf numFmtId="3" fontId="10" fillId="34" borderId="40" xfId="0" applyNumberFormat="1" applyFont="1" applyFill="1" applyBorder="1" applyAlignment="1">
      <alignment vertical="distributed"/>
    </xf>
    <xf numFmtId="3" fontId="8" fillId="13" borderId="32" xfId="0" applyNumberFormat="1" applyFont="1" applyFill="1" applyBorder="1" applyAlignment="1">
      <alignment horizontal="center" vertical="center"/>
    </xf>
    <xf numFmtId="3" fontId="8" fillId="13" borderId="11" xfId="0" applyNumberFormat="1" applyFont="1" applyFill="1" applyBorder="1" applyAlignment="1">
      <alignment horizontal="center" vertical="center"/>
    </xf>
    <xf numFmtId="3" fontId="8" fillId="13" borderId="33" xfId="0" applyNumberFormat="1" applyFont="1" applyFill="1" applyBorder="1" applyAlignment="1">
      <alignment horizontal="center" vertical="center"/>
    </xf>
    <xf numFmtId="3" fontId="8" fillId="33" borderId="31" xfId="0" applyNumberFormat="1" applyFont="1" applyFill="1" applyBorder="1" applyAlignment="1">
      <alignment horizontal="center" vertical="center"/>
    </xf>
    <xf numFmtId="3" fontId="10" fillId="0" borderId="38" xfId="0" applyNumberFormat="1" applyFont="1" applyFill="1" applyBorder="1" applyAlignment="1">
      <alignment vertical="distributed"/>
    </xf>
    <xf numFmtId="3" fontId="10" fillId="34" borderId="45" xfId="0" applyNumberFormat="1" applyFont="1" applyFill="1" applyBorder="1" applyAlignment="1">
      <alignment vertical="distributed"/>
    </xf>
    <xf numFmtId="0" fontId="8" fillId="0" borderId="22" xfId="0" applyFont="1" applyFill="1" applyBorder="1" applyAlignment="1">
      <alignment horizontal="center" vertical="distributed"/>
    </xf>
    <xf numFmtId="0" fontId="8" fillId="0" borderId="23" xfId="0" applyFont="1" applyFill="1" applyBorder="1" applyAlignment="1">
      <alignment horizontal="center" vertical="distributed"/>
    </xf>
    <xf numFmtId="3" fontId="8" fillId="0" borderId="24" xfId="0" applyNumberFormat="1" applyFont="1" applyFill="1" applyBorder="1" applyAlignment="1">
      <alignment horizontal="center" vertical="distributed"/>
    </xf>
    <xf numFmtId="0" fontId="7" fillId="0" borderId="35" xfId="0" applyFont="1" applyFill="1" applyBorder="1" applyAlignment="1">
      <alignment horizontal="center" vertical="distributed"/>
    </xf>
    <xf numFmtId="0" fontId="7" fillId="0" borderId="13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distributed"/>
    </xf>
    <xf numFmtId="0" fontId="7" fillId="0" borderId="36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7" fillId="0" borderId="24" xfId="0" applyFont="1" applyFill="1" applyBorder="1" applyAlignment="1">
      <alignment horizontal="center" vertical="distributed"/>
    </xf>
    <xf numFmtId="3" fontId="10" fillId="0" borderId="45" xfId="0" applyNumberFormat="1" applyFont="1" applyFill="1" applyBorder="1" applyAlignment="1">
      <alignment horizontal="right" vertical="center"/>
    </xf>
    <xf numFmtId="3" fontId="10" fillId="0" borderId="38" xfId="0" applyNumberFormat="1" applyFont="1" applyFill="1" applyBorder="1" applyAlignment="1">
      <alignment horizontal="right" vertical="center"/>
    </xf>
    <xf numFmtId="3" fontId="10" fillId="0" borderId="40" xfId="0" applyNumberFormat="1" applyFont="1" applyFill="1" applyBorder="1" applyAlignment="1">
      <alignment horizontal="right" vertical="center"/>
    </xf>
    <xf numFmtId="0" fontId="53" fillId="33" borderId="48" xfId="0" applyFont="1" applyFill="1" applyBorder="1" applyAlignment="1">
      <alignment horizontal="center" vertical="center"/>
    </xf>
    <xf numFmtId="3" fontId="53" fillId="33" borderId="3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13" borderId="20" xfId="50" applyFont="1" applyFill="1" applyBorder="1" applyAlignment="1">
      <alignment horizontal="left" vertical="center" wrapText="1"/>
      <protection/>
    </xf>
    <xf numFmtId="0" fontId="53" fillId="13" borderId="49" xfId="0" applyFont="1" applyFill="1" applyBorder="1" applyAlignment="1">
      <alignment horizontal="center" vertical="center"/>
    </xf>
    <xf numFmtId="0" fontId="53" fillId="13" borderId="50" xfId="0" applyFont="1" applyFill="1" applyBorder="1" applyAlignment="1">
      <alignment horizontal="center" vertical="center"/>
    </xf>
    <xf numFmtId="3" fontId="53" fillId="13" borderId="51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distributed"/>
    </xf>
    <xf numFmtId="0" fontId="8" fillId="0" borderId="12" xfId="0" applyFont="1" applyFill="1" applyBorder="1" applyAlignment="1">
      <alignment horizontal="center" vertical="distributed"/>
    </xf>
    <xf numFmtId="3" fontId="8" fillId="0" borderId="14" xfId="0" applyNumberFormat="1" applyFont="1" applyFill="1" applyBorder="1" applyAlignment="1">
      <alignment horizontal="center" vertical="distributed"/>
    </xf>
    <xf numFmtId="0" fontId="54" fillId="33" borderId="52" xfId="0" applyFont="1" applyFill="1" applyBorder="1" applyAlignment="1">
      <alignment horizontal="center" vertical="center"/>
    </xf>
    <xf numFmtId="0" fontId="54" fillId="33" borderId="53" xfId="0" applyFont="1" applyFill="1" applyBorder="1" applyAlignment="1">
      <alignment horizontal="center" vertical="center"/>
    </xf>
    <xf numFmtId="0" fontId="54" fillId="33" borderId="5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distributed"/>
    </xf>
    <xf numFmtId="0" fontId="7" fillId="0" borderId="40" xfId="0" applyFont="1" applyFill="1" applyBorder="1" applyAlignment="1">
      <alignment horizontal="center" vertical="distributed"/>
    </xf>
    <xf numFmtId="0" fontId="50" fillId="10" borderId="55" xfId="0" applyFont="1" applyFill="1" applyBorder="1" applyAlignment="1">
      <alignment horizontal="center" textRotation="90"/>
    </xf>
    <xf numFmtId="0" fontId="50" fillId="10" borderId="56" xfId="0" applyFont="1" applyFill="1" applyBorder="1" applyAlignment="1">
      <alignment horizontal="center" textRotation="90"/>
    </xf>
    <xf numFmtId="0" fontId="54" fillId="33" borderId="57" xfId="0" applyFont="1" applyFill="1" applyBorder="1" applyAlignment="1">
      <alignment horizontal="center" vertical="center"/>
    </xf>
    <xf numFmtId="0" fontId="52" fillId="13" borderId="34" xfId="0" applyFont="1" applyFill="1" applyBorder="1" applyAlignment="1">
      <alignment horizontal="center" vertical="center"/>
    </xf>
    <xf numFmtId="0" fontId="52" fillId="13" borderId="35" xfId="0" applyFont="1" applyFill="1" applyBorder="1" applyAlignment="1">
      <alignment horizontal="center" vertical="center"/>
    </xf>
    <xf numFmtId="0" fontId="52" fillId="13" borderId="36" xfId="0" applyFont="1" applyFill="1" applyBorder="1" applyAlignment="1">
      <alignment horizontal="center" vertical="center"/>
    </xf>
    <xf numFmtId="3" fontId="10" fillId="0" borderId="58" xfId="50" applyNumberFormat="1" applyFont="1" applyFill="1" applyBorder="1" applyAlignment="1">
      <alignment horizontal="right" vertical="center"/>
      <protection/>
    </xf>
    <xf numFmtId="3" fontId="10" fillId="0" borderId="59" xfId="0" applyNumberFormat="1" applyFont="1" applyFill="1" applyBorder="1" applyAlignment="1">
      <alignment vertical="distributed"/>
    </xf>
    <xf numFmtId="3" fontId="10" fillId="0" borderId="13" xfId="49" applyNumberFormat="1" applyFont="1" applyFill="1" applyBorder="1" applyAlignment="1">
      <alignment vertical="distributed"/>
      <protection/>
    </xf>
    <xf numFmtId="3" fontId="10" fillId="0" borderId="12" xfId="49" applyNumberFormat="1" applyFont="1" applyFill="1" applyBorder="1" applyAlignment="1">
      <alignment vertical="distributed"/>
      <protection/>
    </xf>
    <xf numFmtId="3" fontId="10" fillId="0" borderId="14" xfId="49" applyNumberFormat="1" applyFont="1" applyFill="1" applyBorder="1" applyAlignment="1">
      <alignment vertical="distributed"/>
      <protection/>
    </xf>
    <xf numFmtId="3" fontId="10" fillId="0" borderId="60" xfId="0" applyNumberFormat="1" applyFont="1" applyFill="1" applyBorder="1" applyAlignment="1">
      <alignment vertical="distributed"/>
    </xf>
    <xf numFmtId="3" fontId="10" fillId="34" borderId="43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horizontal="right" vertical="center"/>
    </xf>
    <xf numFmtId="3" fontId="10" fillId="34" borderId="44" xfId="0" applyNumberFormat="1" applyFont="1" applyFill="1" applyBorder="1" applyAlignment="1">
      <alignment horizontal="right" vertical="center"/>
    </xf>
    <xf numFmtId="3" fontId="10" fillId="0" borderId="44" xfId="0" applyNumberFormat="1" applyFont="1" applyFill="1" applyBorder="1" applyAlignment="1">
      <alignment horizontal="center" vertical="center"/>
    </xf>
    <xf numFmtId="3" fontId="10" fillId="34" borderId="44" xfId="0" applyNumberFormat="1" applyFont="1" applyFill="1" applyBorder="1" applyAlignment="1">
      <alignment vertical="distributed"/>
    </xf>
    <xf numFmtId="3" fontId="10" fillId="0" borderId="44" xfId="0" applyNumberFormat="1" applyFont="1" applyBorder="1" applyAlignment="1">
      <alignment vertical="distributed"/>
    </xf>
    <xf numFmtId="3" fontId="10" fillId="34" borderId="47" xfId="0" applyNumberFormat="1" applyFont="1" applyFill="1" applyBorder="1" applyAlignment="1">
      <alignment vertical="distributed"/>
    </xf>
    <xf numFmtId="3" fontId="10" fillId="0" borderId="47" xfId="0" applyNumberFormat="1" applyFont="1" applyFill="1" applyBorder="1" applyAlignment="1">
      <alignment vertical="distributed"/>
    </xf>
    <xf numFmtId="3" fontId="10" fillId="0" borderId="45" xfId="49" applyNumberFormat="1" applyFont="1" applyFill="1" applyBorder="1" applyAlignment="1">
      <alignment vertical="distributed"/>
      <protection/>
    </xf>
    <xf numFmtId="3" fontId="10" fillId="0" borderId="38" xfId="49" applyNumberFormat="1" applyFont="1" applyFill="1" applyBorder="1" applyAlignment="1">
      <alignment vertical="distributed"/>
      <protection/>
    </xf>
    <xf numFmtId="3" fontId="10" fillId="0" borderId="40" xfId="49" applyNumberFormat="1" applyFont="1" applyFill="1" applyBorder="1" applyAlignment="1">
      <alignment vertical="distributed"/>
      <protection/>
    </xf>
    <xf numFmtId="3" fontId="53" fillId="13" borderId="61" xfId="0" applyNumberFormat="1" applyFont="1" applyFill="1" applyBorder="1" applyAlignment="1">
      <alignment horizontal="center" vertical="center"/>
    </xf>
    <xf numFmtId="3" fontId="53" fillId="13" borderId="50" xfId="0" applyNumberFormat="1" applyFont="1" applyFill="1" applyBorder="1" applyAlignment="1">
      <alignment horizontal="center" vertical="center"/>
    </xf>
    <xf numFmtId="3" fontId="53" fillId="13" borderId="56" xfId="0" applyNumberFormat="1" applyFont="1" applyFill="1" applyBorder="1" applyAlignment="1">
      <alignment horizontal="center" vertical="center"/>
    </xf>
    <xf numFmtId="0" fontId="53" fillId="25" borderId="47" xfId="0" applyFont="1" applyFill="1" applyBorder="1" applyAlignment="1">
      <alignment horizontal="center" vertical="center" wrapText="1"/>
    </xf>
    <xf numFmtId="3" fontId="53" fillId="33" borderId="62" xfId="0" applyNumberFormat="1" applyFont="1" applyFill="1" applyBorder="1" applyAlignment="1">
      <alignment horizontal="center" vertical="center"/>
    </xf>
    <xf numFmtId="0" fontId="53" fillId="25" borderId="43" xfId="0" applyFont="1" applyFill="1" applyBorder="1" applyAlignment="1">
      <alignment horizontal="center" vertical="center"/>
    </xf>
    <xf numFmtId="0" fontId="53" fillId="25" borderId="44" xfId="0" applyFont="1" applyFill="1" applyBorder="1" applyAlignment="1">
      <alignment horizontal="center" vertical="center"/>
    </xf>
    <xf numFmtId="0" fontId="53" fillId="25" borderId="44" xfId="0" applyFont="1" applyFill="1" applyBorder="1" applyAlignment="1">
      <alignment horizontal="center" vertical="center" wrapText="1"/>
    </xf>
    <xf numFmtId="3" fontId="53" fillId="33" borderId="54" xfId="0" applyNumberFormat="1" applyFont="1" applyFill="1" applyBorder="1" applyAlignment="1">
      <alignment horizontal="center" vertical="center"/>
    </xf>
    <xf numFmtId="3" fontId="53" fillId="33" borderId="52" xfId="0" applyNumberFormat="1" applyFont="1" applyFill="1" applyBorder="1" applyAlignment="1">
      <alignment horizontal="center" vertical="center"/>
    </xf>
    <xf numFmtId="3" fontId="10" fillId="34" borderId="22" xfId="0" applyNumberFormat="1" applyFont="1" applyFill="1" applyBorder="1" applyAlignment="1">
      <alignment horizontal="right" vertical="center"/>
    </xf>
    <xf numFmtId="3" fontId="10" fillId="34" borderId="23" xfId="0" applyNumberFormat="1" applyFont="1" applyFill="1" applyBorder="1" applyAlignment="1">
      <alignment horizontal="right" vertical="center"/>
    </xf>
    <xf numFmtId="3" fontId="10" fillId="34" borderId="24" xfId="0" applyNumberFormat="1" applyFont="1" applyFill="1" applyBorder="1" applyAlignment="1">
      <alignment horizontal="right" vertical="center"/>
    </xf>
    <xf numFmtId="0" fontId="7" fillId="34" borderId="41" xfId="0" applyFont="1" applyFill="1" applyBorder="1" applyAlignment="1">
      <alignment horizontal="center" vertical="center"/>
    </xf>
    <xf numFmtId="0" fontId="7" fillId="34" borderId="42" xfId="0" applyFont="1" applyFill="1" applyBorder="1" applyAlignment="1">
      <alignment horizontal="center" vertical="center"/>
    </xf>
    <xf numFmtId="0" fontId="7" fillId="34" borderId="63" xfId="0" applyFont="1" applyFill="1" applyBorder="1" applyAlignment="1">
      <alignment horizontal="center" vertical="center"/>
    </xf>
    <xf numFmtId="0" fontId="7" fillId="35" borderId="64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7" fillId="35" borderId="46" xfId="0" applyFont="1" applyFill="1" applyBorder="1" applyAlignment="1">
      <alignment horizontal="center" vertical="center"/>
    </xf>
    <xf numFmtId="0" fontId="7" fillId="34" borderId="41" xfId="0" applyFont="1" applyFill="1" applyBorder="1" applyAlignment="1">
      <alignment horizontal="center" vertical="distributed"/>
    </xf>
    <xf numFmtId="0" fontId="7" fillId="34" borderId="42" xfId="0" applyFont="1" applyFill="1" applyBorder="1" applyAlignment="1">
      <alignment horizontal="center" vertical="distributed"/>
    </xf>
    <xf numFmtId="0" fontId="7" fillId="34" borderId="63" xfId="0" applyFont="1" applyFill="1" applyBorder="1" applyAlignment="1">
      <alignment horizontal="center" vertical="distributed"/>
    </xf>
    <xf numFmtId="0" fontId="7" fillId="35" borderId="64" xfId="0" applyFont="1" applyFill="1" applyBorder="1" applyAlignment="1">
      <alignment horizontal="center" vertical="distributed"/>
    </xf>
    <xf numFmtId="0" fontId="7" fillId="35" borderId="42" xfId="0" applyFont="1" applyFill="1" applyBorder="1" applyAlignment="1">
      <alignment horizontal="center" vertical="distributed"/>
    </xf>
    <xf numFmtId="0" fontId="7" fillId="35" borderId="46" xfId="0" applyFont="1" applyFill="1" applyBorder="1" applyAlignment="1">
      <alignment horizontal="center" vertical="distributed"/>
    </xf>
    <xf numFmtId="0" fontId="7" fillId="0" borderId="41" xfId="0" applyFont="1" applyFill="1" applyBorder="1" applyAlignment="1">
      <alignment horizontal="center" vertical="distributed"/>
    </xf>
    <xf numFmtId="0" fontId="7" fillId="0" borderId="42" xfId="0" applyFont="1" applyFill="1" applyBorder="1" applyAlignment="1">
      <alignment horizontal="center" vertical="distributed"/>
    </xf>
    <xf numFmtId="0" fontId="7" fillId="0" borderId="63" xfId="0" applyFont="1" applyFill="1" applyBorder="1" applyAlignment="1">
      <alignment horizontal="center" vertical="distributed"/>
    </xf>
    <xf numFmtId="0" fontId="7" fillId="0" borderId="46" xfId="0" applyFont="1" applyFill="1" applyBorder="1" applyAlignment="1">
      <alignment horizontal="center" vertical="distributed"/>
    </xf>
    <xf numFmtId="14" fontId="8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/>
    </xf>
    <xf numFmtId="0" fontId="7" fillId="13" borderId="21" xfId="0" applyFont="1" applyFill="1" applyBorder="1" applyAlignment="1">
      <alignment horizontal="center" vertical="center"/>
    </xf>
    <xf numFmtId="0" fontId="53" fillId="13" borderId="65" xfId="0" applyFont="1" applyFill="1" applyBorder="1" applyAlignment="1">
      <alignment horizontal="center" vertical="center" wrapText="1"/>
    </xf>
    <xf numFmtId="0" fontId="53" fillId="1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53" fillId="25" borderId="23" xfId="0" applyFont="1" applyFill="1" applyBorder="1" applyAlignment="1">
      <alignment horizontal="center" vertical="center" wrapText="1"/>
    </xf>
    <xf numFmtId="0" fontId="53" fillId="25" borderId="24" xfId="0" applyFont="1" applyFill="1" applyBorder="1" applyAlignment="1">
      <alignment horizontal="center" vertical="center" wrapText="1"/>
    </xf>
    <xf numFmtId="0" fontId="53" fillId="33" borderId="67" xfId="0" applyFont="1" applyFill="1" applyBorder="1" applyAlignment="1">
      <alignment horizontal="center" vertical="center"/>
    </xf>
    <xf numFmtId="0" fontId="53" fillId="33" borderId="48" xfId="0" applyFont="1" applyFill="1" applyBorder="1" applyAlignment="1">
      <alignment horizontal="center" vertical="center"/>
    </xf>
    <xf numFmtId="0" fontId="53" fillId="33" borderId="68" xfId="0" applyFont="1" applyFill="1" applyBorder="1" applyAlignment="1">
      <alignment horizontal="center" vertical="center"/>
    </xf>
    <xf numFmtId="0" fontId="53" fillId="25" borderId="13" xfId="0" applyFont="1" applyFill="1" applyBorder="1" applyAlignment="1">
      <alignment horizontal="center" vertical="center"/>
    </xf>
    <xf numFmtId="0" fontId="53" fillId="25" borderId="14" xfId="0" applyFont="1" applyFill="1" applyBorder="1" applyAlignment="1">
      <alignment horizontal="center" vertical="center"/>
    </xf>
    <xf numFmtId="0" fontId="53" fillId="25" borderId="13" xfId="0" applyFont="1" applyFill="1" applyBorder="1" applyAlignment="1">
      <alignment horizontal="center" vertical="center" wrapText="1"/>
    </xf>
    <xf numFmtId="0" fontId="53" fillId="25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13" borderId="67" xfId="0" applyFont="1" applyFill="1" applyBorder="1" applyAlignment="1">
      <alignment horizontal="center" vertical="center" wrapText="1"/>
    </xf>
    <xf numFmtId="0" fontId="8" fillId="13" borderId="69" xfId="0" applyFont="1" applyFill="1" applyBorder="1" applyAlignment="1">
      <alignment horizontal="center" vertical="center" wrapText="1"/>
    </xf>
    <xf numFmtId="0" fontId="8" fillId="13" borderId="70" xfId="0" applyFont="1" applyFill="1" applyBorder="1" applyAlignment="1">
      <alignment horizontal="center" vertical="center" wrapText="1"/>
    </xf>
    <xf numFmtId="0" fontId="53" fillId="13" borderId="49" xfId="0" applyFont="1" applyFill="1" applyBorder="1" applyAlignment="1">
      <alignment horizontal="center" vertical="center"/>
    </xf>
    <xf numFmtId="0" fontId="53" fillId="13" borderId="71" xfId="0" applyFont="1" applyFill="1" applyBorder="1" applyAlignment="1">
      <alignment horizontal="center" vertical="center"/>
    </xf>
    <xf numFmtId="0" fontId="53" fillId="13" borderId="5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3" fillId="25" borderId="35" xfId="0" applyFont="1" applyFill="1" applyBorder="1" applyAlignment="1">
      <alignment horizontal="center" vertical="center"/>
    </xf>
    <xf numFmtId="0" fontId="53" fillId="25" borderId="36" xfId="0" applyFont="1" applyFill="1" applyBorder="1" applyAlignment="1">
      <alignment horizontal="center" vertical="center"/>
    </xf>
    <xf numFmtId="0" fontId="53" fillId="25" borderId="27" xfId="0" applyFont="1" applyFill="1" applyBorder="1" applyAlignment="1">
      <alignment horizontal="center" vertical="center"/>
    </xf>
    <xf numFmtId="0" fontId="55" fillId="25" borderId="17" xfId="0" applyFont="1" applyFill="1" applyBorder="1" applyAlignment="1">
      <alignment/>
    </xf>
    <xf numFmtId="0" fontId="55" fillId="25" borderId="18" xfId="0" applyFont="1" applyFill="1" applyBorder="1" applyAlignment="1">
      <alignment/>
    </xf>
    <xf numFmtId="0" fontId="53" fillId="25" borderId="17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13" borderId="67" xfId="0" applyFont="1" applyFill="1" applyBorder="1" applyAlignment="1">
      <alignment horizontal="center" vertical="center" wrapText="1"/>
    </xf>
    <xf numFmtId="0" fontId="53" fillId="13" borderId="48" xfId="0" applyFont="1" applyFill="1" applyBorder="1" applyAlignment="1">
      <alignment horizontal="center" vertical="center" wrapText="1"/>
    </xf>
    <xf numFmtId="0" fontId="53" fillId="13" borderId="68" xfId="0" applyFont="1" applyFill="1" applyBorder="1" applyAlignment="1">
      <alignment horizontal="center" vertical="center" wrapText="1"/>
    </xf>
    <xf numFmtId="0" fontId="53" fillId="13" borderId="10" xfId="0" applyFont="1" applyFill="1" applyBorder="1" applyAlignment="1">
      <alignment horizontal="center" vertical="center" wrapText="1"/>
    </xf>
    <xf numFmtId="0" fontId="53" fillId="13" borderId="72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/>
    </xf>
    <xf numFmtId="0" fontId="53" fillId="13" borderId="73" xfId="0" applyFont="1" applyFill="1" applyBorder="1" applyAlignment="1">
      <alignment horizontal="center" vertical="center" wrapText="1"/>
    </xf>
    <xf numFmtId="0" fontId="53" fillId="13" borderId="66" xfId="0" applyFont="1" applyFill="1" applyBorder="1" applyAlignment="1">
      <alignment horizontal="center" vertical="center" wrapText="1"/>
    </xf>
    <xf numFmtId="3" fontId="56" fillId="13" borderId="70" xfId="0" applyNumberFormat="1" applyFont="1" applyFill="1" applyBorder="1" applyAlignment="1">
      <alignment horizontal="center" vertical="center" wrapText="1"/>
    </xf>
    <xf numFmtId="3" fontId="56" fillId="13" borderId="10" xfId="0" applyNumberFormat="1" applyFont="1" applyFill="1" applyBorder="1" applyAlignment="1">
      <alignment horizontal="center" vertical="center" wrapText="1"/>
    </xf>
    <xf numFmtId="3" fontId="56" fillId="13" borderId="72" xfId="0" applyNumberFormat="1" applyFont="1" applyFill="1" applyBorder="1" applyAlignment="1">
      <alignment horizontal="center" vertical="center" wrapText="1"/>
    </xf>
    <xf numFmtId="0" fontId="9" fillId="13" borderId="65" xfId="0" applyFont="1" applyFill="1" applyBorder="1" applyAlignment="1">
      <alignment horizontal="center" vertical="center" wrapText="1"/>
    </xf>
    <xf numFmtId="0" fontId="9" fillId="13" borderId="66" xfId="0" applyFont="1" applyFill="1" applyBorder="1" applyAlignment="1">
      <alignment horizontal="center" vertical="center"/>
    </xf>
    <xf numFmtId="0" fontId="8" fillId="13" borderId="19" xfId="0" applyFont="1" applyFill="1" applyBorder="1" applyAlignment="1">
      <alignment horizontal="center" vertical="center" wrapText="1"/>
    </xf>
    <xf numFmtId="0" fontId="8" fillId="13" borderId="21" xfId="0" applyFont="1" applyFill="1" applyBorder="1" applyAlignment="1">
      <alignment horizontal="center" vertical="center"/>
    </xf>
    <xf numFmtId="0" fontId="56" fillId="13" borderId="27" xfId="0" applyFont="1" applyFill="1" applyBorder="1" applyAlignment="1">
      <alignment horizontal="center" vertical="center" wrapText="1"/>
    </xf>
    <xf numFmtId="0" fontId="56" fillId="13" borderId="10" xfId="0" applyFont="1" applyFill="1" applyBorder="1" applyAlignment="1">
      <alignment horizontal="center" vertical="center" wrapText="1"/>
    </xf>
    <xf numFmtId="0" fontId="56" fillId="13" borderId="72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 wrapText="1"/>
    </xf>
    <xf numFmtId="0" fontId="8" fillId="13" borderId="27" xfId="0" applyFont="1" applyFill="1" applyBorder="1" applyAlignment="1">
      <alignment horizontal="center" vertical="center"/>
    </xf>
    <xf numFmtId="0" fontId="6" fillId="33" borderId="67" xfId="0" applyFont="1" applyFill="1" applyBorder="1" applyAlignment="1">
      <alignment horizontal="center" vertical="center"/>
    </xf>
    <xf numFmtId="0" fontId="6" fillId="33" borderId="48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top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11 2" xfId="47"/>
    <cellStyle name="Normal 2" xfId="48"/>
    <cellStyle name="Normal 2 4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2</xdr:col>
      <xdr:colOff>419100</xdr:colOff>
      <xdr:row>0</xdr:row>
      <xdr:rowOff>876300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95250</xdr:rowOff>
    </xdr:from>
    <xdr:to>
      <xdr:col>1</xdr:col>
      <xdr:colOff>571500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0"/>
          <a:ext cx="2447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0</xdr:colOff>
      <xdr:row>1</xdr:row>
      <xdr:rowOff>428625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2457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438150</xdr:colOff>
      <xdr:row>0</xdr:row>
      <xdr:rowOff>819150</xdr:rowOff>
    </xdr:to>
    <xdr:pic>
      <xdr:nvPicPr>
        <xdr:cNvPr id="1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10</xdr:row>
      <xdr:rowOff>219075</xdr:rowOff>
    </xdr:from>
    <xdr:to>
      <xdr:col>1</xdr:col>
      <xdr:colOff>457200</xdr:colOff>
      <xdr:row>11</xdr:row>
      <xdr:rowOff>485775</xdr:rowOff>
    </xdr:to>
    <xdr:pic>
      <xdr:nvPicPr>
        <xdr:cNvPr id="2" name="Picture 9" descr="D:\Ömer Yedekler\BİLGİ İŞLEM\KÖYDES\KÖYDES LOGO ANKARA\koydesyenii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72150"/>
          <a:ext cx="2457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Q25"/>
  <sheetViews>
    <sheetView tabSelected="1" zoomScale="70" zoomScaleNormal="70" zoomScalePageLayoutView="0" workbookViewId="0" topLeftCell="A1">
      <selection activeCell="T20" sqref="T20"/>
    </sheetView>
  </sheetViews>
  <sheetFormatPr defaultColWidth="9.140625" defaultRowHeight="12.75"/>
  <cols>
    <col min="1" max="1" width="17.00390625" style="0" customWidth="1"/>
    <col min="2" max="16" width="14.8515625" style="0" customWidth="1"/>
    <col min="17" max="17" width="16.8515625" style="0" customWidth="1"/>
  </cols>
  <sheetData>
    <row r="1" spans="1:17" ht="73.5" customHeight="1" thickBot="1">
      <c r="A1" s="7"/>
      <c r="B1" s="217" t="s">
        <v>59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6" t="s">
        <v>67</v>
      </c>
      <c r="O1" s="216"/>
      <c r="P1" s="216"/>
      <c r="Q1" s="216"/>
    </row>
    <row r="2" spans="1:17" s="1" customFormat="1" ht="45.75" customHeight="1">
      <c r="A2" s="218" t="s">
        <v>49</v>
      </c>
      <c r="B2" s="222" t="s">
        <v>50</v>
      </c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0" t="s">
        <v>60</v>
      </c>
    </row>
    <row r="3" spans="1:17" s="1" customFormat="1" ht="45.75" customHeight="1" thickBot="1">
      <c r="A3" s="219"/>
      <c r="B3" s="192">
        <v>2005</v>
      </c>
      <c r="C3" s="193">
        <v>2006</v>
      </c>
      <c r="D3" s="193">
        <v>2007</v>
      </c>
      <c r="E3" s="193">
        <v>2008</v>
      </c>
      <c r="F3" s="193">
        <v>2009</v>
      </c>
      <c r="G3" s="193">
        <v>2010</v>
      </c>
      <c r="H3" s="193">
        <v>2011</v>
      </c>
      <c r="I3" s="193">
        <v>2012</v>
      </c>
      <c r="J3" s="193">
        <v>2013</v>
      </c>
      <c r="K3" s="193">
        <v>2014</v>
      </c>
      <c r="L3" s="193">
        <v>2015</v>
      </c>
      <c r="M3" s="193">
        <v>2016</v>
      </c>
      <c r="N3" s="194">
        <v>2017</v>
      </c>
      <c r="O3" s="194">
        <v>2018</v>
      </c>
      <c r="P3" s="190">
        <v>2019</v>
      </c>
      <c r="Q3" s="221"/>
    </row>
    <row r="4" spans="1:17" s="1" customFormat="1" ht="36.75" customHeight="1">
      <c r="A4" s="51" t="s">
        <v>48</v>
      </c>
      <c r="B4" s="60">
        <v>0</v>
      </c>
      <c r="C4" s="13">
        <v>8005618</v>
      </c>
      <c r="D4" s="63">
        <v>7474000</v>
      </c>
      <c r="E4" s="13">
        <v>3711000</v>
      </c>
      <c r="F4" s="63">
        <v>7074000</v>
      </c>
      <c r="G4" s="13">
        <v>1113215</v>
      </c>
      <c r="H4" s="63">
        <v>2170593</v>
      </c>
      <c r="I4" s="13">
        <v>1849034</v>
      </c>
      <c r="J4" s="66">
        <v>4311800</v>
      </c>
      <c r="K4" s="13">
        <v>3852138.3000000003</v>
      </c>
      <c r="L4" s="69">
        <v>4133825.7</v>
      </c>
      <c r="M4" s="14">
        <v>4414918.2</v>
      </c>
      <c r="N4" s="121">
        <v>11884768</v>
      </c>
      <c r="O4" s="146">
        <v>19800000</v>
      </c>
      <c r="P4" s="197">
        <v>19720298</v>
      </c>
      <c r="Q4" s="187">
        <f>SUM(B4:P4)</f>
        <v>99515208.2</v>
      </c>
    </row>
    <row r="5" spans="1:17" s="1" customFormat="1" ht="36.75" customHeight="1">
      <c r="A5" s="12" t="s">
        <v>31</v>
      </c>
      <c r="B5" s="61">
        <v>619034</v>
      </c>
      <c r="C5" s="15">
        <v>2668187</v>
      </c>
      <c r="D5" s="64">
        <v>4000000</v>
      </c>
      <c r="E5" s="15">
        <v>1000000</v>
      </c>
      <c r="F5" s="64">
        <v>750000</v>
      </c>
      <c r="G5" s="15">
        <v>4236601</v>
      </c>
      <c r="H5" s="64">
        <v>4770468</v>
      </c>
      <c r="I5" s="15">
        <v>1133816</v>
      </c>
      <c r="J5" s="67">
        <v>1816000</v>
      </c>
      <c r="K5" s="15">
        <v>1165386.6</v>
      </c>
      <c r="L5" s="70">
        <v>1165386.6</v>
      </c>
      <c r="M5" s="16">
        <v>1244630.1</v>
      </c>
      <c r="N5" s="122">
        <v>3581668</v>
      </c>
      <c r="O5" s="147">
        <v>5966970</v>
      </c>
      <c r="P5" s="198">
        <v>6000401</v>
      </c>
      <c r="Q5" s="188">
        <f aca="true" t="shared" si="0" ref="Q5:Q21">SUM(B5:P5)</f>
        <v>40118548.300000004</v>
      </c>
    </row>
    <row r="6" spans="1:17" s="1" customFormat="1" ht="36.75" customHeight="1">
      <c r="A6" s="12" t="s">
        <v>32</v>
      </c>
      <c r="B6" s="61">
        <v>247176</v>
      </c>
      <c r="C6" s="15">
        <v>1157055</v>
      </c>
      <c r="D6" s="64">
        <v>450000</v>
      </c>
      <c r="E6" s="15">
        <v>100000</v>
      </c>
      <c r="F6" s="64">
        <v>100000</v>
      </c>
      <c r="G6" s="15">
        <v>383900</v>
      </c>
      <c r="H6" s="64">
        <v>312260</v>
      </c>
      <c r="I6" s="15">
        <v>172550</v>
      </c>
      <c r="J6" s="67">
        <v>238000</v>
      </c>
      <c r="K6" s="15">
        <v>155879.5</v>
      </c>
      <c r="L6" s="70">
        <v>172412.8</v>
      </c>
      <c r="M6" s="16">
        <v>184136.4</v>
      </c>
      <c r="N6" s="122">
        <v>436209</v>
      </c>
      <c r="O6" s="147">
        <v>727591</v>
      </c>
      <c r="P6" s="198">
        <v>725415</v>
      </c>
      <c r="Q6" s="188">
        <f t="shared" si="0"/>
        <v>5562584.699999999</v>
      </c>
    </row>
    <row r="7" spans="1:17" s="1" customFormat="1" ht="36.75" customHeight="1">
      <c r="A7" s="12" t="s">
        <v>33</v>
      </c>
      <c r="B7" s="61">
        <v>0</v>
      </c>
      <c r="C7" s="15">
        <v>696643</v>
      </c>
      <c r="D7" s="64">
        <v>450000</v>
      </c>
      <c r="E7" s="15">
        <v>140000</v>
      </c>
      <c r="F7" s="64">
        <v>100000</v>
      </c>
      <c r="G7" s="15">
        <v>393900</v>
      </c>
      <c r="H7" s="64">
        <v>340256</v>
      </c>
      <c r="I7" s="15">
        <v>158950</v>
      </c>
      <c r="J7" s="67">
        <v>217200</v>
      </c>
      <c r="K7" s="15">
        <v>136581.9</v>
      </c>
      <c r="L7" s="70">
        <v>136581.9</v>
      </c>
      <c r="M7" s="16">
        <v>145869.5</v>
      </c>
      <c r="N7" s="122">
        <v>344765</v>
      </c>
      <c r="O7" s="147">
        <v>574867</v>
      </c>
      <c r="P7" s="198">
        <v>573343</v>
      </c>
      <c r="Q7" s="188">
        <f t="shared" si="0"/>
        <v>4408957.3</v>
      </c>
    </row>
    <row r="8" spans="1:17" s="1" customFormat="1" ht="36.75" customHeight="1">
      <c r="A8" s="12" t="s">
        <v>34</v>
      </c>
      <c r="B8" s="61">
        <v>73800</v>
      </c>
      <c r="C8" s="15">
        <v>2782636</v>
      </c>
      <c r="D8" s="64">
        <v>2500000</v>
      </c>
      <c r="E8" s="15">
        <v>550000</v>
      </c>
      <c r="F8" s="64">
        <v>400000</v>
      </c>
      <c r="G8" s="15">
        <v>1635500</v>
      </c>
      <c r="H8" s="64">
        <v>1090913</v>
      </c>
      <c r="I8" s="15">
        <v>689350</v>
      </c>
      <c r="J8" s="67">
        <v>1061400</v>
      </c>
      <c r="K8" s="15">
        <v>687355.2</v>
      </c>
      <c r="L8" s="70">
        <v>756116.9</v>
      </c>
      <c r="M8" s="16">
        <v>807531.2</v>
      </c>
      <c r="N8" s="122">
        <v>2420059</v>
      </c>
      <c r="O8" s="147">
        <v>4034043</v>
      </c>
      <c r="P8" s="198">
        <v>4024557</v>
      </c>
      <c r="Q8" s="188">
        <f t="shared" si="0"/>
        <v>23513261.299999997</v>
      </c>
    </row>
    <row r="9" spans="1:17" s="1" customFormat="1" ht="36.75" customHeight="1">
      <c r="A9" s="12" t="s">
        <v>35</v>
      </c>
      <c r="B9" s="61">
        <v>40000</v>
      </c>
      <c r="C9" s="15">
        <v>872620</v>
      </c>
      <c r="D9" s="64">
        <v>600000</v>
      </c>
      <c r="E9" s="15">
        <v>200000</v>
      </c>
      <c r="F9" s="64">
        <v>100000</v>
      </c>
      <c r="G9" s="15">
        <v>541200</v>
      </c>
      <c r="H9" s="64">
        <v>343128</v>
      </c>
      <c r="I9" s="15">
        <v>155550</v>
      </c>
      <c r="J9" s="67">
        <v>226000</v>
      </c>
      <c r="K9" s="15">
        <v>144746</v>
      </c>
      <c r="L9" s="70">
        <v>160812.4</v>
      </c>
      <c r="M9" s="16">
        <v>171747.1</v>
      </c>
      <c r="N9" s="122">
        <v>396135</v>
      </c>
      <c r="O9" s="147">
        <v>661175</v>
      </c>
      <c r="P9" s="198">
        <v>658770</v>
      </c>
      <c r="Q9" s="188">
        <f t="shared" si="0"/>
        <v>5271883.5</v>
      </c>
    </row>
    <row r="10" spans="1:17" s="1" customFormat="1" ht="36.75" customHeight="1">
      <c r="A10" s="12" t="s">
        <v>36</v>
      </c>
      <c r="B10" s="61">
        <v>64000</v>
      </c>
      <c r="C10" s="15">
        <v>1691839</v>
      </c>
      <c r="D10" s="64">
        <v>1200000</v>
      </c>
      <c r="E10" s="15">
        <v>450000</v>
      </c>
      <c r="F10" s="64">
        <v>400000</v>
      </c>
      <c r="G10" s="15">
        <v>924500</v>
      </c>
      <c r="H10" s="64">
        <v>748665</v>
      </c>
      <c r="I10" s="15">
        <v>314500</v>
      </c>
      <c r="J10" s="67">
        <v>440200</v>
      </c>
      <c r="K10" s="15">
        <v>285037.2</v>
      </c>
      <c r="L10" s="70">
        <v>285037.2</v>
      </c>
      <c r="M10" s="16">
        <v>304419.5</v>
      </c>
      <c r="N10" s="122">
        <v>824612</v>
      </c>
      <c r="O10" s="147">
        <v>1374360</v>
      </c>
      <c r="P10" s="198">
        <v>1371329</v>
      </c>
      <c r="Q10" s="188">
        <f t="shared" si="0"/>
        <v>10678498.9</v>
      </c>
    </row>
    <row r="11" spans="1:17" s="1" customFormat="1" ht="36.75" customHeight="1">
      <c r="A11" s="12" t="s">
        <v>37</v>
      </c>
      <c r="B11" s="61">
        <v>40000</v>
      </c>
      <c r="C11" s="15">
        <v>1048183</v>
      </c>
      <c r="D11" s="64">
        <v>400000</v>
      </c>
      <c r="E11" s="15">
        <v>100000</v>
      </c>
      <c r="F11" s="64">
        <v>100000</v>
      </c>
      <c r="G11" s="15">
        <v>343900</v>
      </c>
      <c r="H11" s="64">
        <v>293598</v>
      </c>
      <c r="I11" s="15">
        <v>122400</v>
      </c>
      <c r="J11" s="67">
        <v>194000</v>
      </c>
      <c r="K11" s="15">
        <v>115054.1</v>
      </c>
      <c r="L11" s="70">
        <v>128985.5</v>
      </c>
      <c r="M11" s="16">
        <v>137756.5</v>
      </c>
      <c r="N11" s="122">
        <v>320544</v>
      </c>
      <c r="O11" s="147">
        <v>535197</v>
      </c>
      <c r="P11" s="198">
        <v>533063</v>
      </c>
      <c r="Q11" s="188">
        <f t="shared" si="0"/>
        <v>4412681.1</v>
      </c>
    </row>
    <row r="12" spans="1:17" s="1" customFormat="1" ht="36.75" customHeight="1">
      <c r="A12" s="12" t="s">
        <v>38</v>
      </c>
      <c r="B12" s="61">
        <v>115810</v>
      </c>
      <c r="C12" s="15">
        <v>2383867</v>
      </c>
      <c r="D12" s="64">
        <v>1900000</v>
      </c>
      <c r="E12" s="15">
        <v>450000</v>
      </c>
      <c r="F12" s="64">
        <v>500000</v>
      </c>
      <c r="G12" s="15">
        <v>1464500</v>
      </c>
      <c r="H12" s="64">
        <v>1087026</v>
      </c>
      <c r="I12" s="15">
        <v>639200</v>
      </c>
      <c r="J12" s="67">
        <v>927800</v>
      </c>
      <c r="K12" s="15">
        <v>568589.7</v>
      </c>
      <c r="L12" s="70">
        <v>631159.2</v>
      </c>
      <c r="M12" s="16">
        <v>674076.9</v>
      </c>
      <c r="N12" s="122">
        <v>1714973</v>
      </c>
      <c r="O12" s="147">
        <v>2859268</v>
      </c>
      <c r="P12" s="198">
        <v>2851999</v>
      </c>
      <c r="Q12" s="188">
        <f t="shared" si="0"/>
        <v>18768268.799999997</v>
      </c>
    </row>
    <row r="13" spans="1:17" s="1" customFormat="1" ht="36.75" customHeight="1">
      <c r="A13" s="12" t="s">
        <v>39</v>
      </c>
      <c r="B13" s="61">
        <v>75640</v>
      </c>
      <c r="C13" s="15">
        <v>2578536</v>
      </c>
      <c r="D13" s="64">
        <v>2200000</v>
      </c>
      <c r="E13" s="15">
        <v>500000</v>
      </c>
      <c r="F13" s="64">
        <v>400000</v>
      </c>
      <c r="G13" s="15">
        <v>1381100</v>
      </c>
      <c r="H13" s="64">
        <v>954324</v>
      </c>
      <c r="I13" s="15">
        <v>607750</v>
      </c>
      <c r="J13" s="67">
        <v>877200</v>
      </c>
      <c r="K13" s="15">
        <v>567105</v>
      </c>
      <c r="L13" s="70">
        <v>628563.6</v>
      </c>
      <c r="M13" s="16">
        <v>671304.9</v>
      </c>
      <c r="N13" s="122">
        <v>1780974</v>
      </c>
      <c r="O13" s="147">
        <v>2968413</v>
      </c>
      <c r="P13" s="198">
        <v>2961759</v>
      </c>
      <c r="Q13" s="188">
        <f t="shared" si="0"/>
        <v>19152669.5</v>
      </c>
    </row>
    <row r="14" spans="1:17" s="1" customFormat="1" ht="36.75" customHeight="1">
      <c r="A14" s="12" t="s">
        <v>40</v>
      </c>
      <c r="B14" s="61">
        <v>227540</v>
      </c>
      <c r="C14" s="15">
        <v>2001794</v>
      </c>
      <c r="D14" s="64">
        <v>2000000</v>
      </c>
      <c r="E14" s="15">
        <v>410000</v>
      </c>
      <c r="F14" s="64">
        <v>350000</v>
      </c>
      <c r="G14" s="15">
        <v>1169700</v>
      </c>
      <c r="H14" s="64">
        <v>888466</v>
      </c>
      <c r="I14" s="15">
        <v>588200</v>
      </c>
      <c r="J14" s="67">
        <v>904800</v>
      </c>
      <c r="K14" s="15">
        <v>579723.9</v>
      </c>
      <c r="L14" s="70">
        <v>636969.2</v>
      </c>
      <c r="M14" s="16">
        <v>680281.7</v>
      </c>
      <c r="N14" s="122">
        <v>1955218</v>
      </c>
      <c r="O14" s="147">
        <v>3259280</v>
      </c>
      <c r="P14" s="198">
        <v>3251527</v>
      </c>
      <c r="Q14" s="188">
        <f t="shared" si="0"/>
        <v>18903499.799999997</v>
      </c>
    </row>
    <row r="15" spans="1:17" s="1" customFormat="1" ht="36.75" customHeight="1">
      <c r="A15" s="12" t="s">
        <v>41</v>
      </c>
      <c r="B15" s="61">
        <v>140320</v>
      </c>
      <c r="C15" s="15">
        <v>2434030</v>
      </c>
      <c r="D15" s="64">
        <v>2500000</v>
      </c>
      <c r="E15" s="15">
        <v>650000</v>
      </c>
      <c r="F15" s="64">
        <v>350000</v>
      </c>
      <c r="G15" s="15">
        <v>1790400</v>
      </c>
      <c r="H15" s="64">
        <v>1297196</v>
      </c>
      <c r="I15" s="15">
        <v>822800</v>
      </c>
      <c r="J15" s="67">
        <v>1186600</v>
      </c>
      <c r="K15" s="15">
        <v>743768.9</v>
      </c>
      <c r="L15" s="70">
        <v>835840.6</v>
      </c>
      <c r="M15" s="16">
        <v>892676.4</v>
      </c>
      <c r="N15" s="122">
        <v>2631957</v>
      </c>
      <c r="O15" s="147">
        <v>4387562</v>
      </c>
      <c r="P15" s="198">
        <v>4376944</v>
      </c>
      <c r="Q15" s="188">
        <f t="shared" si="0"/>
        <v>25040094.9</v>
      </c>
    </row>
    <row r="16" spans="1:17" s="1" customFormat="1" ht="36.75" customHeight="1">
      <c r="A16" s="12" t="s">
        <v>42</v>
      </c>
      <c r="B16" s="61">
        <v>134860</v>
      </c>
      <c r="C16" s="15">
        <v>2307852</v>
      </c>
      <c r="D16" s="64">
        <v>2000000</v>
      </c>
      <c r="E16" s="15">
        <v>400000</v>
      </c>
      <c r="F16" s="64">
        <v>400000</v>
      </c>
      <c r="G16" s="15">
        <v>1617700</v>
      </c>
      <c r="H16" s="64">
        <v>954032</v>
      </c>
      <c r="I16" s="15">
        <v>534650</v>
      </c>
      <c r="J16" s="67">
        <v>808200</v>
      </c>
      <c r="K16" s="15">
        <v>522568.2</v>
      </c>
      <c r="L16" s="70">
        <v>580069</v>
      </c>
      <c r="M16" s="16">
        <v>619512.6</v>
      </c>
      <c r="N16" s="122">
        <v>1557525</v>
      </c>
      <c r="O16" s="147">
        <v>2596390</v>
      </c>
      <c r="P16" s="198">
        <v>2590163</v>
      </c>
      <c r="Q16" s="188">
        <f t="shared" si="0"/>
        <v>17623521.799999997</v>
      </c>
    </row>
    <row r="17" spans="1:17" s="1" customFormat="1" ht="36.75" customHeight="1">
      <c r="A17" s="12" t="s">
        <v>43</v>
      </c>
      <c r="B17" s="61">
        <v>148100</v>
      </c>
      <c r="C17" s="15">
        <v>1685612</v>
      </c>
      <c r="D17" s="64">
        <v>2500000</v>
      </c>
      <c r="E17" s="15">
        <v>400000</v>
      </c>
      <c r="F17" s="64">
        <v>400000</v>
      </c>
      <c r="G17" s="15">
        <v>1367900</v>
      </c>
      <c r="H17" s="64">
        <v>1041410</v>
      </c>
      <c r="I17" s="15">
        <v>508300</v>
      </c>
      <c r="J17" s="67">
        <v>745400</v>
      </c>
      <c r="K17" s="15">
        <v>482484.8</v>
      </c>
      <c r="L17" s="70">
        <v>482484.8</v>
      </c>
      <c r="M17" s="16">
        <v>515293.1</v>
      </c>
      <c r="N17" s="122">
        <v>1364821</v>
      </c>
      <c r="O17" s="147">
        <v>2275572</v>
      </c>
      <c r="P17" s="198">
        <v>2269697</v>
      </c>
      <c r="Q17" s="188">
        <f t="shared" si="0"/>
        <v>16187074.700000001</v>
      </c>
    </row>
    <row r="18" spans="1:17" s="1" customFormat="1" ht="36.75" customHeight="1">
      <c r="A18" s="12" t="s">
        <v>44</v>
      </c>
      <c r="B18" s="61">
        <v>16980</v>
      </c>
      <c r="C18" s="15">
        <v>2653205</v>
      </c>
      <c r="D18" s="64">
        <v>2100000</v>
      </c>
      <c r="E18" s="15">
        <v>550000</v>
      </c>
      <c r="F18" s="64">
        <v>300000</v>
      </c>
      <c r="G18" s="15">
        <v>1840500</v>
      </c>
      <c r="H18" s="64">
        <v>1300767</v>
      </c>
      <c r="I18" s="15">
        <v>678300</v>
      </c>
      <c r="J18" s="67">
        <v>963000</v>
      </c>
      <c r="K18" s="15">
        <v>601250.3</v>
      </c>
      <c r="L18" s="70">
        <v>675481.1</v>
      </c>
      <c r="M18" s="16">
        <v>721412.3</v>
      </c>
      <c r="N18" s="122">
        <v>1828347</v>
      </c>
      <c r="O18" s="147">
        <v>3048205</v>
      </c>
      <c r="P18" s="198">
        <v>3040540</v>
      </c>
      <c r="Q18" s="188">
        <f t="shared" si="0"/>
        <v>20317987.700000003</v>
      </c>
    </row>
    <row r="19" spans="1:17" s="1" customFormat="1" ht="36.75" customHeight="1">
      <c r="A19" s="12" t="s">
        <v>45</v>
      </c>
      <c r="B19" s="61">
        <v>54000</v>
      </c>
      <c r="C19" s="15">
        <v>1399302</v>
      </c>
      <c r="D19" s="64">
        <v>750000</v>
      </c>
      <c r="E19" s="15">
        <v>290000</v>
      </c>
      <c r="F19" s="64">
        <v>100000</v>
      </c>
      <c r="G19" s="15">
        <v>999900</v>
      </c>
      <c r="H19" s="64">
        <v>670753</v>
      </c>
      <c r="I19" s="15">
        <v>334900</v>
      </c>
      <c r="J19" s="67">
        <v>464000</v>
      </c>
      <c r="K19" s="15">
        <v>300625.5</v>
      </c>
      <c r="L19" s="70">
        <v>335503.7</v>
      </c>
      <c r="M19" s="16">
        <v>358317.4</v>
      </c>
      <c r="N19" s="122">
        <v>874016</v>
      </c>
      <c r="O19" s="147">
        <v>1456988</v>
      </c>
      <c r="P19" s="198">
        <v>1453487</v>
      </c>
      <c r="Q19" s="188">
        <f t="shared" si="0"/>
        <v>9841792.600000001</v>
      </c>
    </row>
    <row r="20" spans="1:17" s="1" customFormat="1" ht="36.75" customHeight="1">
      <c r="A20" s="12" t="s">
        <v>46</v>
      </c>
      <c r="B20" s="61">
        <v>72460</v>
      </c>
      <c r="C20" s="15">
        <v>1700779</v>
      </c>
      <c r="D20" s="64">
        <v>3900000</v>
      </c>
      <c r="E20" s="15">
        <v>900000</v>
      </c>
      <c r="F20" s="64">
        <v>600000</v>
      </c>
      <c r="G20" s="15">
        <v>3539900</v>
      </c>
      <c r="H20" s="64">
        <v>2296388</v>
      </c>
      <c r="I20" s="15">
        <v>1092250</v>
      </c>
      <c r="J20" s="67">
        <v>1534000</v>
      </c>
      <c r="K20" s="15">
        <v>968681</v>
      </c>
      <c r="L20" s="70">
        <v>968681</v>
      </c>
      <c r="M20" s="16">
        <v>1034549.6</v>
      </c>
      <c r="N20" s="122">
        <v>3142893</v>
      </c>
      <c r="O20" s="147">
        <v>5239077</v>
      </c>
      <c r="P20" s="198">
        <v>5226630</v>
      </c>
      <c r="Q20" s="188">
        <f t="shared" si="0"/>
        <v>32216288.6</v>
      </c>
    </row>
    <row r="21" spans="1:17" s="1" customFormat="1" ht="36.75" customHeight="1" thickBot="1">
      <c r="A21" s="52" t="s">
        <v>47</v>
      </c>
      <c r="B21" s="62">
        <v>328280</v>
      </c>
      <c r="C21" s="17">
        <v>1970244</v>
      </c>
      <c r="D21" s="65">
        <v>3500000</v>
      </c>
      <c r="E21" s="17">
        <v>796000</v>
      </c>
      <c r="F21" s="65">
        <v>700000</v>
      </c>
      <c r="G21" s="17">
        <v>2559500</v>
      </c>
      <c r="H21" s="65">
        <v>1624706</v>
      </c>
      <c r="I21" s="17">
        <v>960500</v>
      </c>
      <c r="J21" s="68">
        <v>1493400</v>
      </c>
      <c r="K21" s="17">
        <v>963484.9</v>
      </c>
      <c r="L21" s="71">
        <v>1065507.8</v>
      </c>
      <c r="M21" s="18">
        <v>1137960.6</v>
      </c>
      <c r="N21" s="123">
        <v>2722789</v>
      </c>
      <c r="O21" s="148">
        <v>4538830</v>
      </c>
      <c r="P21" s="199">
        <v>4527998</v>
      </c>
      <c r="Q21" s="189">
        <f t="shared" si="0"/>
        <v>28889200.3</v>
      </c>
    </row>
    <row r="22" spans="1:17" s="1" customFormat="1" ht="45.75" customHeight="1" thickBot="1">
      <c r="A22" s="50" t="s">
        <v>0</v>
      </c>
      <c r="B22" s="195">
        <f>B4+B5+B6+B7+B8+B9+B10+B11+B12+B13+B14+B15+B16+B17+B18+B19+B20+B21</f>
        <v>2398000</v>
      </c>
      <c r="C22" s="196">
        <f aca="true" t="shared" si="1" ref="C22:Q22">C4+C5+C6+C7+C8+C9+C10+C11+C12+C13+C14+C15+C16+C17+C18+C19+C20+C21</f>
        <v>40038002</v>
      </c>
      <c r="D22" s="196">
        <f t="shared" si="1"/>
        <v>40424000</v>
      </c>
      <c r="E22" s="196">
        <f t="shared" si="1"/>
        <v>11597000</v>
      </c>
      <c r="F22" s="196">
        <f t="shared" si="1"/>
        <v>13124000</v>
      </c>
      <c r="G22" s="196">
        <f t="shared" si="1"/>
        <v>27303816</v>
      </c>
      <c r="H22" s="196">
        <f t="shared" si="1"/>
        <v>22184949</v>
      </c>
      <c r="I22" s="196">
        <f t="shared" si="1"/>
        <v>11363000</v>
      </c>
      <c r="J22" s="196">
        <f t="shared" si="1"/>
        <v>18409000</v>
      </c>
      <c r="K22" s="196">
        <f t="shared" si="1"/>
        <v>12840461.000000002</v>
      </c>
      <c r="L22" s="196">
        <f t="shared" si="1"/>
        <v>13779419.000000002</v>
      </c>
      <c r="M22" s="196">
        <f t="shared" si="1"/>
        <v>14716394</v>
      </c>
      <c r="N22" s="191">
        <f>N4+N5+N6+N7+N8+N9+N10+N11+N12+N13+N14+N15+N16+N17+N18+N19+N20+N21</f>
        <v>39782273</v>
      </c>
      <c r="O22" s="191">
        <f t="shared" si="1"/>
        <v>66303788</v>
      </c>
      <c r="P22" s="191">
        <f t="shared" si="1"/>
        <v>66157920</v>
      </c>
      <c r="Q22" s="150">
        <f t="shared" si="1"/>
        <v>400422022.00000006</v>
      </c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</sheetData>
  <sheetProtection/>
  <mergeCells count="5">
    <mergeCell ref="N1:Q1"/>
    <mergeCell ref="B1:M1"/>
    <mergeCell ref="A2:A3"/>
    <mergeCell ref="Q2:Q3"/>
    <mergeCell ref="B2:P2"/>
  </mergeCells>
  <printOptions/>
  <pageMargins left="0.15748031496062992" right="0.15748031496062992" top="0.7874015748031497" bottom="0.1968503937007874" header="0.5118110236220472" footer="0.5118110236220472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Q35"/>
  <sheetViews>
    <sheetView zoomScale="55" zoomScaleNormal="55" zoomScalePageLayoutView="0" workbookViewId="0" topLeftCell="A1">
      <selection activeCell="Z10" sqref="Z10"/>
    </sheetView>
  </sheetViews>
  <sheetFormatPr defaultColWidth="9.140625" defaultRowHeight="12.75"/>
  <cols>
    <col min="1" max="1" width="29.00390625" style="0" customWidth="1"/>
    <col min="2" max="16" width="16.57421875" style="0" customWidth="1"/>
    <col min="17" max="17" width="26.57421875" style="0" customWidth="1"/>
    <col min="18" max="18" width="5.140625" style="0" customWidth="1"/>
  </cols>
  <sheetData>
    <row r="1" spans="1:17" ht="36.75" customHeight="1">
      <c r="A1" s="233" t="s">
        <v>52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</row>
    <row r="2" spans="1:17" ht="37.5" customHeight="1" thickBot="1">
      <c r="A2" s="9"/>
      <c r="B2" s="241" t="s">
        <v>67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51"/>
      <c r="Q2" s="20" t="s">
        <v>61</v>
      </c>
    </row>
    <row r="3" spans="1:17" ht="57" customHeight="1">
      <c r="A3" s="235" t="s">
        <v>3</v>
      </c>
      <c r="B3" s="226" t="s">
        <v>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8"/>
      <c r="Q3" s="238" t="s">
        <v>0</v>
      </c>
    </row>
    <row r="4" spans="1:17" ht="47.25" customHeight="1">
      <c r="A4" s="236"/>
      <c r="B4" s="242">
        <v>2005</v>
      </c>
      <c r="C4" s="229">
        <v>2006</v>
      </c>
      <c r="D4" s="229">
        <v>2007</v>
      </c>
      <c r="E4" s="229">
        <v>2008</v>
      </c>
      <c r="F4" s="229">
        <v>2009</v>
      </c>
      <c r="G4" s="229">
        <v>2010</v>
      </c>
      <c r="H4" s="229">
        <v>2011</v>
      </c>
      <c r="I4" s="229">
        <v>2012</v>
      </c>
      <c r="J4" s="231">
        <v>2013</v>
      </c>
      <c r="K4" s="231">
        <v>2014</v>
      </c>
      <c r="L4" s="231">
        <v>2015</v>
      </c>
      <c r="M4" s="231">
        <v>2016</v>
      </c>
      <c r="N4" s="231">
        <v>2017</v>
      </c>
      <c r="O4" s="231">
        <v>2018</v>
      </c>
      <c r="P4" s="224">
        <v>2019</v>
      </c>
      <c r="Q4" s="239"/>
    </row>
    <row r="5" spans="1:17" ht="91.5" customHeight="1" thickBot="1">
      <c r="A5" s="237"/>
      <c r="B5" s="243"/>
      <c r="C5" s="230"/>
      <c r="D5" s="230"/>
      <c r="E5" s="230"/>
      <c r="F5" s="230"/>
      <c r="G5" s="230"/>
      <c r="H5" s="230"/>
      <c r="I5" s="230"/>
      <c r="J5" s="232"/>
      <c r="K5" s="232"/>
      <c r="L5" s="232"/>
      <c r="M5" s="232"/>
      <c r="N5" s="232"/>
      <c r="O5" s="232"/>
      <c r="P5" s="225"/>
      <c r="Q5" s="240"/>
    </row>
    <row r="6" spans="1:17" ht="67.5" customHeight="1">
      <c r="A6" s="25" t="s">
        <v>7</v>
      </c>
      <c r="B6" s="72">
        <v>0</v>
      </c>
      <c r="C6" s="53">
        <v>321</v>
      </c>
      <c r="D6" s="75">
        <v>552</v>
      </c>
      <c r="E6" s="53">
        <v>65</v>
      </c>
      <c r="F6" s="75">
        <v>174</v>
      </c>
      <c r="G6" s="53">
        <v>207</v>
      </c>
      <c r="H6" s="75">
        <v>101</v>
      </c>
      <c r="I6" s="53">
        <v>39</v>
      </c>
      <c r="J6" s="75">
        <v>22</v>
      </c>
      <c r="K6" s="53">
        <v>6</v>
      </c>
      <c r="L6" s="79">
        <v>6</v>
      </c>
      <c r="M6" s="54"/>
      <c r="N6" s="79">
        <v>137</v>
      </c>
      <c r="O6" s="157"/>
      <c r="P6" s="137"/>
      <c r="Q6" s="153">
        <f>B6+C6+D6+E6+F6+G6+H6+I6+J6+K6+L6+M6+N6+O6</f>
        <v>1630</v>
      </c>
    </row>
    <row r="7" spans="1:17" ht="67.5" customHeight="1">
      <c r="A7" s="152" t="s">
        <v>66</v>
      </c>
      <c r="B7" s="73">
        <v>18</v>
      </c>
      <c r="C7" s="55">
        <v>174</v>
      </c>
      <c r="D7" s="76">
        <v>217</v>
      </c>
      <c r="E7" s="55">
        <v>90</v>
      </c>
      <c r="F7" s="76">
        <v>247</v>
      </c>
      <c r="G7" s="55">
        <v>297</v>
      </c>
      <c r="H7" s="76">
        <v>175</v>
      </c>
      <c r="I7" s="55">
        <v>39</v>
      </c>
      <c r="J7" s="76">
        <v>0</v>
      </c>
      <c r="K7" s="55">
        <v>8</v>
      </c>
      <c r="L7" s="80">
        <v>1</v>
      </c>
      <c r="M7" s="56">
        <v>4</v>
      </c>
      <c r="N7" s="80"/>
      <c r="O7" s="156">
        <v>160</v>
      </c>
      <c r="P7" s="138"/>
      <c r="Q7" s="154">
        <f aca="true" t="shared" si="0" ref="Q7:Q16">B7+C7+D7+E7+F7+G7+H7+I7+J7+K7+L7+M7+N7+O7</f>
        <v>1430</v>
      </c>
    </row>
    <row r="8" spans="1:17" ht="67.5" customHeight="1">
      <c r="A8" s="27" t="s">
        <v>8</v>
      </c>
      <c r="B8" s="73">
        <v>209</v>
      </c>
      <c r="C8" s="55">
        <v>553</v>
      </c>
      <c r="D8" s="76">
        <v>493</v>
      </c>
      <c r="E8" s="55">
        <v>142</v>
      </c>
      <c r="F8" s="76">
        <v>199</v>
      </c>
      <c r="G8" s="55">
        <v>623</v>
      </c>
      <c r="H8" s="76">
        <v>275</v>
      </c>
      <c r="I8" s="55">
        <v>168</v>
      </c>
      <c r="J8" s="76">
        <v>105</v>
      </c>
      <c r="K8" s="55">
        <v>26</v>
      </c>
      <c r="L8" s="80">
        <v>29</v>
      </c>
      <c r="M8" s="56">
        <v>15</v>
      </c>
      <c r="N8" s="80">
        <v>26</v>
      </c>
      <c r="O8" s="156"/>
      <c r="P8" s="138"/>
      <c r="Q8" s="154">
        <f t="shared" si="0"/>
        <v>2863</v>
      </c>
    </row>
    <row r="9" spans="1:17" ht="67.5" customHeight="1">
      <c r="A9" s="27" t="s">
        <v>63</v>
      </c>
      <c r="B9" s="73"/>
      <c r="C9" s="55"/>
      <c r="D9" s="76"/>
      <c r="E9" s="55"/>
      <c r="F9" s="76"/>
      <c r="G9" s="55"/>
      <c r="H9" s="76"/>
      <c r="I9" s="55"/>
      <c r="J9" s="76"/>
      <c r="K9" s="55"/>
      <c r="L9" s="80"/>
      <c r="M9" s="56"/>
      <c r="N9" s="80"/>
      <c r="O9" s="156">
        <v>16</v>
      </c>
      <c r="P9" s="138"/>
      <c r="Q9" s="154">
        <f t="shared" si="0"/>
        <v>16</v>
      </c>
    </row>
    <row r="10" spans="1:17" ht="67.5" customHeight="1">
      <c r="A10" s="26" t="s">
        <v>65</v>
      </c>
      <c r="B10" s="73"/>
      <c r="C10" s="55"/>
      <c r="D10" s="76"/>
      <c r="E10" s="55"/>
      <c r="F10" s="76"/>
      <c r="G10" s="55"/>
      <c r="H10" s="76"/>
      <c r="I10" s="55"/>
      <c r="J10" s="76"/>
      <c r="K10" s="55"/>
      <c r="L10" s="80"/>
      <c r="M10" s="56"/>
      <c r="N10" s="80"/>
      <c r="O10" s="156">
        <v>373</v>
      </c>
      <c r="P10" s="138"/>
      <c r="Q10" s="154">
        <f t="shared" si="0"/>
        <v>373</v>
      </c>
    </row>
    <row r="11" spans="1:17" ht="67.5" customHeight="1">
      <c r="A11" s="27" t="s">
        <v>9</v>
      </c>
      <c r="B11" s="73">
        <v>6</v>
      </c>
      <c r="C11" s="55">
        <v>39</v>
      </c>
      <c r="D11" s="76">
        <v>102</v>
      </c>
      <c r="E11" s="55">
        <v>44</v>
      </c>
      <c r="F11" s="76">
        <v>32</v>
      </c>
      <c r="G11" s="55">
        <v>219</v>
      </c>
      <c r="H11" s="76">
        <v>63</v>
      </c>
      <c r="I11" s="55">
        <v>40</v>
      </c>
      <c r="J11" s="76">
        <v>38</v>
      </c>
      <c r="K11" s="55">
        <v>13</v>
      </c>
      <c r="L11" s="80">
        <v>15</v>
      </c>
      <c r="M11" s="56">
        <v>30</v>
      </c>
      <c r="N11" s="80">
        <v>10</v>
      </c>
      <c r="O11" s="156">
        <v>31</v>
      </c>
      <c r="P11" s="138"/>
      <c r="Q11" s="154">
        <f t="shared" si="0"/>
        <v>682</v>
      </c>
    </row>
    <row r="12" spans="1:17" ht="67.5" customHeight="1">
      <c r="A12" s="27" t="s">
        <v>10</v>
      </c>
      <c r="B12" s="73">
        <v>0</v>
      </c>
      <c r="C12" s="55">
        <v>2</v>
      </c>
      <c r="D12" s="76">
        <v>5</v>
      </c>
      <c r="E12" s="55">
        <v>3</v>
      </c>
      <c r="F12" s="76">
        <v>0</v>
      </c>
      <c r="G12" s="55">
        <v>3</v>
      </c>
      <c r="H12" s="76">
        <v>3</v>
      </c>
      <c r="I12" s="55">
        <v>0</v>
      </c>
      <c r="J12" s="76">
        <v>1</v>
      </c>
      <c r="K12" s="55">
        <v>0</v>
      </c>
      <c r="L12" s="80">
        <v>0</v>
      </c>
      <c r="M12" s="56"/>
      <c r="N12" s="80"/>
      <c r="O12" s="156">
        <v>2</v>
      </c>
      <c r="P12" s="138"/>
      <c r="Q12" s="154">
        <f t="shared" si="0"/>
        <v>19</v>
      </c>
    </row>
    <row r="13" spans="1:17" ht="67.5" customHeight="1">
      <c r="A13" s="27" t="s">
        <v>11</v>
      </c>
      <c r="B13" s="73">
        <v>9</v>
      </c>
      <c r="C13" s="55">
        <v>125</v>
      </c>
      <c r="D13" s="76">
        <v>98</v>
      </c>
      <c r="E13" s="55">
        <v>64</v>
      </c>
      <c r="F13" s="76">
        <v>19</v>
      </c>
      <c r="G13" s="55">
        <v>106</v>
      </c>
      <c r="H13" s="76">
        <v>87</v>
      </c>
      <c r="I13" s="55">
        <v>164</v>
      </c>
      <c r="J13" s="76">
        <v>124</v>
      </c>
      <c r="K13" s="55">
        <v>94</v>
      </c>
      <c r="L13" s="80">
        <v>93</v>
      </c>
      <c r="M13" s="56">
        <v>120</v>
      </c>
      <c r="N13" s="80">
        <v>166</v>
      </c>
      <c r="O13" s="156">
        <v>207</v>
      </c>
      <c r="P13" s="138"/>
      <c r="Q13" s="154">
        <f t="shared" si="0"/>
        <v>1476</v>
      </c>
    </row>
    <row r="14" spans="1:17" ht="67.5" customHeight="1">
      <c r="A14" s="26" t="s">
        <v>53</v>
      </c>
      <c r="B14" s="73">
        <v>0</v>
      </c>
      <c r="C14" s="55">
        <v>43</v>
      </c>
      <c r="D14" s="76">
        <v>0</v>
      </c>
      <c r="E14" s="55">
        <v>0</v>
      </c>
      <c r="F14" s="76">
        <v>0</v>
      </c>
      <c r="G14" s="55">
        <v>0</v>
      </c>
      <c r="H14" s="76">
        <v>0</v>
      </c>
      <c r="I14" s="55">
        <v>0</v>
      </c>
      <c r="J14" s="76">
        <v>1</v>
      </c>
      <c r="K14" s="55">
        <v>1</v>
      </c>
      <c r="L14" s="80">
        <v>0</v>
      </c>
      <c r="M14" s="56"/>
      <c r="N14" s="80">
        <v>3</v>
      </c>
      <c r="O14" s="156">
        <v>9</v>
      </c>
      <c r="P14" s="138"/>
      <c r="Q14" s="154">
        <f t="shared" si="0"/>
        <v>57</v>
      </c>
    </row>
    <row r="15" spans="1:17" ht="67.5" customHeight="1">
      <c r="A15" s="27" t="s">
        <v>12</v>
      </c>
      <c r="B15" s="73">
        <v>0</v>
      </c>
      <c r="C15" s="55">
        <v>2301</v>
      </c>
      <c r="D15" s="76">
        <v>0</v>
      </c>
      <c r="E15" s="55">
        <v>0</v>
      </c>
      <c r="F15" s="76">
        <v>0</v>
      </c>
      <c r="G15" s="55">
        <v>361</v>
      </c>
      <c r="H15" s="76">
        <v>184</v>
      </c>
      <c r="I15" s="55">
        <v>0</v>
      </c>
      <c r="J15" s="76">
        <v>92</v>
      </c>
      <c r="K15" s="55">
        <v>0</v>
      </c>
      <c r="L15" s="80">
        <v>0</v>
      </c>
      <c r="M15" s="56"/>
      <c r="N15" s="80"/>
      <c r="O15" s="156"/>
      <c r="P15" s="138"/>
      <c r="Q15" s="154">
        <f t="shared" si="0"/>
        <v>2938</v>
      </c>
    </row>
    <row r="16" spans="1:17" ht="67.5" customHeight="1" thickBot="1">
      <c r="A16" s="28" t="s">
        <v>6</v>
      </c>
      <c r="B16" s="74">
        <v>0</v>
      </c>
      <c r="C16" s="57">
        <v>0</v>
      </c>
      <c r="D16" s="77">
        <v>0</v>
      </c>
      <c r="E16" s="57">
        <v>0</v>
      </c>
      <c r="F16" s="77">
        <v>0</v>
      </c>
      <c r="G16" s="58">
        <v>35108</v>
      </c>
      <c r="H16" s="78">
        <v>162195</v>
      </c>
      <c r="I16" s="58">
        <v>59191</v>
      </c>
      <c r="J16" s="78">
        <v>339482</v>
      </c>
      <c r="K16" s="58">
        <v>183535</v>
      </c>
      <c r="L16" s="81">
        <v>217400</v>
      </c>
      <c r="M16" s="59">
        <v>276781</v>
      </c>
      <c r="N16" s="81">
        <v>295560</v>
      </c>
      <c r="O16" s="158">
        <v>606158</v>
      </c>
      <c r="P16" s="139"/>
      <c r="Q16" s="155">
        <f t="shared" si="0"/>
        <v>2175410</v>
      </c>
    </row>
    <row r="17" spans="1:17" ht="36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23.25" customHeigh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6"/>
    </row>
    <row r="19" spans="1:17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6"/>
    </row>
    <row r="20" spans="1:17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6"/>
    </row>
    <row r="21" spans="1:17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6"/>
    </row>
    <row r="22" spans="1:17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6"/>
    </row>
    <row r="23" spans="1:17" ht="33.75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20.2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"/>
    </row>
    <row r="25" spans="1:16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</sheetData>
  <sheetProtection/>
  <mergeCells count="20">
    <mergeCell ref="A1:Q1"/>
    <mergeCell ref="A3:A5"/>
    <mergeCell ref="Q3:Q5"/>
    <mergeCell ref="G4:G5"/>
    <mergeCell ref="B2:O2"/>
    <mergeCell ref="N4:N5"/>
    <mergeCell ref="K4:K5"/>
    <mergeCell ref="D4:D5"/>
    <mergeCell ref="I4:I5"/>
    <mergeCell ref="B4:B5"/>
    <mergeCell ref="P4:P5"/>
    <mergeCell ref="B3:P3"/>
    <mergeCell ref="F4:F5"/>
    <mergeCell ref="E4:E5"/>
    <mergeCell ref="L4:L5"/>
    <mergeCell ref="C4:C5"/>
    <mergeCell ref="J4:J5"/>
    <mergeCell ref="H4:H5"/>
    <mergeCell ref="M4:M5"/>
    <mergeCell ref="O4:O5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B7"/>
    <pageSetUpPr fitToPage="1"/>
  </sheetPr>
  <dimension ref="A1:BM36"/>
  <sheetViews>
    <sheetView zoomScale="55" zoomScaleNormal="55" zoomScalePageLayoutView="0" workbookViewId="0" topLeftCell="A1">
      <selection activeCell="BW11" sqref="BW11"/>
    </sheetView>
  </sheetViews>
  <sheetFormatPr defaultColWidth="9.140625" defaultRowHeight="12.75"/>
  <cols>
    <col min="1" max="1" width="26.7109375" style="0" customWidth="1"/>
    <col min="2" max="61" width="5.57421875" style="0" customWidth="1"/>
    <col min="62" max="65" width="7.8515625" style="0" customWidth="1"/>
  </cols>
  <sheetData>
    <row r="1" spans="1:65" ht="36.75" customHeight="1">
      <c r="A1" s="258" t="s">
        <v>54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  <c r="AH1" s="259"/>
      <c r="AI1" s="259"/>
      <c r="AJ1" s="259"/>
      <c r="AK1" s="259"/>
      <c r="AL1" s="259"/>
      <c r="AM1" s="259"/>
      <c r="AN1" s="259"/>
      <c r="AO1" s="259"/>
      <c r="AP1" s="259"/>
      <c r="AQ1" s="259"/>
      <c r="AR1" s="259"/>
      <c r="AS1" s="259"/>
      <c r="AT1" s="259"/>
      <c r="AU1" s="259"/>
      <c r="AV1" s="259"/>
      <c r="AW1" s="259"/>
      <c r="AX1" s="259"/>
      <c r="AY1" s="259"/>
      <c r="AZ1" s="259"/>
      <c r="BA1" s="259"/>
      <c r="BB1" s="259"/>
      <c r="BC1" s="259"/>
      <c r="BD1" s="259"/>
      <c r="BE1" s="259"/>
      <c r="BF1" s="259"/>
      <c r="BG1" s="259"/>
      <c r="BH1" s="259"/>
      <c r="BI1" s="259"/>
      <c r="BJ1" s="259"/>
      <c r="BK1" s="259"/>
      <c r="BL1" s="259"/>
      <c r="BM1" s="259"/>
    </row>
    <row r="2" spans="1:65" ht="37.5" customHeight="1" thickBot="1">
      <c r="A2" s="8"/>
      <c r="B2" s="257" t="s">
        <v>68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Q2" s="257"/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F2" s="257"/>
      <c r="BG2" s="257"/>
      <c r="BH2" s="257"/>
      <c r="BI2" s="257"/>
      <c r="BJ2" s="256" t="s">
        <v>51</v>
      </c>
      <c r="BK2" s="256"/>
      <c r="BL2" s="256"/>
      <c r="BM2" s="256"/>
    </row>
    <row r="3" spans="1:65" ht="57" customHeight="1" thickBot="1">
      <c r="A3" s="220" t="s">
        <v>3</v>
      </c>
      <c r="B3" s="248" t="s">
        <v>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50"/>
      <c r="BF3" s="149"/>
      <c r="BG3" s="149"/>
      <c r="BH3" s="149"/>
      <c r="BI3" s="149"/>
      <c r="BJ3" s="251" t="s">
        <v>18</v>
      </c>
      <c r="BK3" s="252"/>
      <c r="BL3" s="252"/>
      <c r="BM3" s="253"/>
    </row>
    <row r="4" spans="1:65" ht="44.25" customHeight="1" thickBot="1">
      <c r="A4" s="260"/>
      <c r="B4" s="244">
        <v>2005</v>
      </c>
      <c r="C4" s="247"/>
      <c r="D4" s="247"/>
      <c r="E4" s="247"/>
      <c r="F4" s="244">
        <v>2006</v>
      </c>
      <c r="G4" s="247"/>
      <c r="H4" s="247"/>
      <c r="I4" s="247"/>
      <c r="J4" s="244">
        <v>2007</v>
      </c>
      <c r="K4" s="247"/>
      <c r="L4" s="247"/>
      <c r="M4" s="247"/>
      <c r="N4" s="244">
        <v>2008</v>
      </c>
      <c r="O4" s="247"/>
      <c r="P4" s="247"/>
      <c r="Q4" s="247"/>
      <c r="R4" s="244">
        <v>2009</v>
      </c>
      <c r="S4" s="247"/>
      <c r="T4" s="247"/>
      <c r="U4" s="247"/>
      <c r="V4" s="244">
        <v>2010</v>
      </c>
      <c r="W4" s="247"/>
      <c r="X4" s="247"/>
      <c r="Y4" s="247"/>
      <c r="Z4" s="244">
        <v>2011</v>
      </c>
      <c r="AA4" s="247"/>
      <c r="AB4" s="247"/>
      <c r="AC4" s="247"/>
      <c r="AD4" s="244">
        <v>2012</v>
      </c>
      <c r="AE4" s="245"/>
      <c r="AF4" s="245"/>
      <c r="AG4" s="245"/>
      <c r="AH4" s="244">
        <v>2013</v>
      </c>
      <c r="AI4" s="245"/>
      <c r="AJ4" s="245"/>
      <c r="AK4" s="246"/>
      <c r="AL4" s="247">
        <v>2014</v>
      </c>
      <c r="AM4" s="245"/>
      <c r="AN4" s="245"/>
      <c r="AO4" s="246"/>
      <c r="AP4" s="247">
        <v>2015</v>
      </c>
      <c r="AQ4" s="245"/>
      <c r="AR4" s="245"/>
      <c r="AS4" s="246"/>
      <c r="AT4" s="247">
        <v>2016</v>
      </c>
      <c r="AU4" s="245"/>
      <c r="AV4" s="245"/>
      <c r="AW4" s="246"/>
      <c r="AX4" s="247">
        <v>2017</v>
      </c>
      <c r="AY4" s="245"/>
      <c r="AZ4" s="245"/>
      <c r="BA4" s="246"/>
      <c r="BB4" s="244">
        <v>2018</v>
      </c>
      <c r="BC4" s="245"/>
      <c r="BD4" s="245"/>
      <c r="BE4" s="246"/>
      <c r="BF4" s="244">
        <v>2019</v>
      </c>
      <c r="BG4" s="245"/>
      <c r="BH4" s="245"/>
      <c r="BI4" s="246"/>
      <c r="BJ4" s="254"/>
      <c r="BK4" s="254"/>
      <c r="BL4" s="254"/>
      <c r="BM4" s="255"/>
    </row>
    <row r="5" spans="1:65" ht="114.75" customHeight="1" thickBot="1">
      <c r="A5" s="261"/>
      <c r="B5" s="21" t="s">
        <v>19</v>
      </c>
      <c r="C5" s="22" t="s">
        <v>20</v>
      </c>
      <c r="D5" s="22" t="s">
        <v>21</v>
      </c>
      <c r="E5" s="22" t="s">
        <v>22</v>
      </c>
      <c r="F5" s="21" t="s">
        <v>19</v>
      </c>
      <c r="G5" s="22" t="s">
        <v>20</v>
      </c>
      <c r="H5" s="22" t="s">
        <v>21</v>
      </c>
      <c r="I5" s="22" t="s">
        <v>22</v>
      </c>
      <c r="J5" s="21" t="s">
        <v>19</v>
      </c>
      <c r="K5" s="22" t="s">
        <v>20</v>
      </c>
      <c r="L5" s="22" t="s">
        <v>21</v>
      </c>
      <c r="M5" s="22" t="s">
        <v>22</v>
      </c>
      <c r="N5" s="21" t="s">
        <v>19</v>
      </c>
      <c r="O5" s="22" t="s">
        <v>20</v>
      </c>
      <c r="P5" s="22" t="s">
        <v>21</v>
      </c>
      <c r="Q5" s="22" t="s">
        <v>22</v>
      </c>
      <c r="R5" s="21" t="s">
        <v>19</v>
      </c>
      <c r="S5" s="22" t="s">
        <v>20</v>
      </c>
      <c r="T5" s="22" t="s">
        <v>21</v>
      </c>
      <c r="U5" s="22" t="s">
        <v>22</v>
      </c>
      <c r="V5" s="21" t="s">
        <v>19</v>
      </c>
      <c r="W5" s="22" t="s">
        <v>20</v>
      </c>
      <c r="X5" s="22" t="s">
        <v>21</v>
      </c>
      <c r="Y5" s="22" t="s">
        <v>22</v>
      </c>
      <c r="Z5" s="21" t="s">
        <v>19</v>
      </c>
      <c r="AA5" s="22" t="s">
        <v>20</v>
      </c>
      <c r="AB5" s="22" t="s">
        <v>21</v>
      </c>
      <c r="AC5" s="22" t="s">
        <v>22</v>
      </c>
      <c r="AD5" s="21" t="s">
        <v>19</v>
      </c>
      <c r="AE5" s="22" t="s">
        <v>20</v>
      </c>
      <c r="AF5" s="22" t="s">
        <v>21</v>
      </c>
      <c r="AG5" s="23" t="s">
        <v>22</v>
      </c>
      <c r="AH5" s="21" t="s">
        <v>19</v>
      </c>
      <c r="AI5" s="22" t="s">
        <v>20</v>
      </c>
      <c r="AJ5" s="22" t="s">
        <v>21</v>
      </c>
      <c r="AK5" s="24" t="s">
        <v>22</v>
      </c>
      <c r="AL5" s="22" t="s">
        <v>19</v>
      </c>
      <c r="AM5" s="22" t="s">
        <v>20</v>
      </c>
      <c r="AN5" s="22" t="s">
        <v>21</v>
      </c>
      <c r="AO5" s="24" t="s">
        <v>22</v>
      </c>
      <c r="AP5" s="22" t="s">
        <v>19</v>
      </c>
      <c r="AQ5" s="22" t="s">
        <v>20</v>
      </c>
      <c r="AR5" s="22" t="s">
        <v>21</v>
      </c>
      <c r="AS5" s="24" t="s">
        <v>22</v>
      </c>
      <c r="AT5" s="22" t="s">
        <v>19</v>
      </c>
      <c r="AU5" s="22" t="s">
        <v>20</v>
      </c>
      <c r="AV5" s="22" t="s">
        <v>21</v>
      </c>
      <c r="AW5" s="24" t="s">
        <v>22</v>
      </c>
      <c r="AX5" s="22" t="s">
        <v>19</v>
      </c>
      <c r="AY5" s="22" t="s">
        <v>20</v>
      </c>
      <c r="AZ5" s="22" t="s">
        <v>21</v>
      </c>
      <c r="BA5" s="24" t="s">
        <v>22</v>
      </c>
      <c r="BB5" s="21" t="s">
        <v>19</v>
      </c>
      <c r="BC5" s="22" t="s">
        <v>20</v>
      </c>
      <c r="BD5" s="22" t="s">
        <v>21</v>
      </c>
      <c r="BE5" s="24" t="s">
        <v>22</v>
      </c>
      <c r="BF5" s="21" t="s">
        <v>19</v>
      </c>
      <c r="BG5" s="22" t="s">
        <v>20</v>
      </c>
      <c r="BH5" s="22" t="s">
        <v>21</v>
      </c>
      <c r="BI5" s="24" t="s">
        <v>22</v>
      </c>
      <c r="BJ5" s="164" t="s">
        <v>19</v>
      </c>
      <c r="BK5" s="164" t="s">
        <v>20</v>
      </c>
      <c r="BL5" s="164" t="s">
        <v>21</v>
      </c>
      <c r="BM5" s="165" t="s">
        <v>22</v>
      </c>
    </row>
    <row r="6" spans="1:65" ht="74.25" customHeight="1">
      <c r="A6" s="25" t="s">
        <v>23</v>
      </c>
      <c r="B6" s="200"/>
      <c r="C6" s="201"/>
      <c r="D6" s="201"/>
      <c r="E6" s="202">
        <f>B6+C6+D6</f>
        <v>0</v>
      </c>
      <c r="F6" s="203">
        <v>58</v>
      </c>
      <c r="G6" s="204"/>
      <c r="H6" s="204"/>
      <c r="I6" s="205">
        <f>F6+G6+H6</f>
        <v>58</v>
      </c>
      <c r="J6" s="200">
        <v>109</v>
      </c>
      <c r="K6" s="201"/>
      <c r="L6" s="201"/>
      <c r="M6" s="202">
        <f>J6+K6+L6</f>
        <v>109</v>
      </c>
      <c r="N6" s="203">
        <v>42</v>
      </c>
      <c r="O6" s="204"/>
      <c r="P6" s="204"/>
      <c r="Q6" s="205">
        <f>N6+O6+P6</f>
        <v>42</v>
      </c>
      <c r="R6" s="200">
        <v>47</v>
      </c>
      <c r="S6" s="201"/>
      <c r="T6" s="201"/>
      <c r="U6" s="202">
        <f>R6+S6+T6</f>
        <v>47</v>
      </c>
      <c r="V6" s="203">
        <v>39</v>
      </c>
      <c r="W6" s="204"/>
      <c r="X6" s="204"/>
      <c r="Y6" s="205">
        <f>V6+W6+X6</f>
        <v>39</v>
      </c>
      <c r="Z6" s="200">
        <v>24</v>
      </c>
      <c r="AA6" s="201"/>
      <c r="AB6" s="201"/>
      <c r="AC6" s="202">
        <f>Z6+AA6+AB6</f>
        <v>24</v>
      </c>
      <c r="AD6" s="203">
        <v>10</v>
      </c>
      <c r="AE6" s="204"/>
      <c r="AF6" s="204"/>
      <c r="AG6" s="205">
        <f>AD6+AE6+AF6</f>
        <v>10</v>
      </c>
      <c r="AH6" s="200">
        <v>4</v>
      </c>
      <c r="AI6" s="201"/>
      <c r="AJ6" s="201"/>
      <c r="AK6" s="202">
        <f>AH6+AI6+AJ6</f>
        <v>4</v>
      </c>
      <c r="AL6" s="203">
        <v>1</v>
      </c>
      <c r="AM6" s="204"/>
      <c r="AN6" s="204"/>
      <c r="AO6" s="205">
        <f>AL6+AM6+AN6</f>
        <v>1</v>
      </c>
      <c r="AP6" s="206">
        <v>2</v>
      </c>
      <c r="AQ6" s="207"/>
      <c r="AR6" s="207"/>
      <c r="AS6" s="208">
        <f>AP6+AQ6+AR6</f>
        <v>2</v>
      </c>
      <c r="AT6" s="209"/>
      <c r="AU6" s="210"/>
      <c r="AV6" s="210"/>
      <c r="AW6" s="211">
        <f aca="true" t="shared" si="0" ref="AW6:AW17">AT6+AU6+AV6</f>
        <v>0</v>
      </c>
      <c r="AX6" s="206">
        <v>25</v>
      </c>
      <c r="AY6" s="207"/>
      <c r="AZ6" s="207"/>
      <c r="BA6" s="208">
        <f>AZ6+AY6+AX6</f>
        <v>25</v>
      </c>
      <c r="BB6" s="212"/>
      <c r="BC6" s="213"/>
      <c r="BD6" s="213"/>
      <c r="BE6" s="214">
        <f>BD6+BC6+BB6</f>
        <v>0</v>
      </c>
      <c r="BF6" s="212"/>
      <c r="BG6" s="213"/>
      <c r="BH6" s="213"/>
      <c r="BI6" s="215">
        <f aca="true" t="shared" si="1" ref="BI6:BI11">BH6+BG6+BF6</f>
        <v>0</v>
      </c>
      <c r="BJ6" s="167">
        <f>B6+F6+J6+N6+R6+V6+Z6+AD6+AH6+AL6+AP6+AT6+AX6+BB6+BF6</f>
        <v>361</v>
      </c>
      <c r="BK6" s="29">
        <f>C6+G6+K6+O6+S6+W6+AA6+AE6+AI6+AM6+AQ6+AU6+AY6+BC6+BG6</f>
        <v>0</v>
      </c>
      <c r="BL6" s="29">
        <f>D6+H6+L6+P6+T6+X6+AB6+AF6+AJ6+AN6+AR6+AV6+AZ6+BD6+BH6</f>
        <v>0</v>
      </c>
      <c r="BM6" s="30">
        <f>E6+I6+M6+Q6+U6+Y6+AC6+AG6+AK6+AO6+AS6+AW6+BA6+BE6+BI6</f>
        <v>361</v>
      </c>
    </row>
    <row r="7" spans="1:65" ht="74.25" customHeight="1">
      <c r="A7" s="26" t="s">
        <v>24</v>
      </c>
      <c r="B7" s="94">
        <v>2</v>
      </c>
      <c r="C7" s="95"/>
      <c r="D7" s="95"/>
      <c r="E7" s="96">
        <f aca="true" t="shared" si="2" ref="E7:E17">B7+C7+D7</f>
        <v>2</v>
      </c>
      <c r="F7" s="83">
        <v>39</v>
      </c>
      <c r="G7" s="82"/>
      <c r="H7" s="82"/>
      <c r="I7" s="84">
        <f aca="true" t="shared" si="3" ref="I7:I17">F7+G7+H7</f>
        <v>39</v>
      </c>
      <c r="J7" s="94">
        <v>34</v>
      </c>
      <c r="K7" s="95"/>
      <c r="L7" s="95"/>
      <c r="M7" s="96">
        <f aca="true" t="shared" si="4" ref="M7:M17">J7+K7+L7</f>
        <v>34</v>
      </c>
      <c r="N7" s="83">
        <v>32</v>
      </c>
      <c r="O7" s="82"/>
      <c r="P7" s="82"/>
      <c r="Q7" s="84">
        <f aca="true" t="shared" si="5" ref="Q7:Q17">N7+O7+P7</f>
        <v>32</v>
      </c>
      <c r="R7" s="94">
        <v>36</v>
      </c>
      <c r="S7" s="95"/>
      <c r="T7" s="95"/>
      <c r="U7" s="96">
        <f aca="true" t="shared" si="6" ref="U7:U17">R7+S7+T7</f>
        <v>36</v>
      </c>
      <c r="V7" s="83">
        <v>46</v>
      </c>
      <c r="W7" s="82"/>
      <c r="X7" s="82"/>
      <c r="Y7" s="84">
        <f aca="true" t="shared" si="7" ref="Y7:Y17">V7+W7+X7</f>
        <v>46</v>
      </c>
      <c r="Z7" s="94">
        <v>27</v>
      </c>
      <c r="AA7" s="95"/>
      <c r="AB7" s="95"/>
      <c r="AC7" s="96">
        <f aca="true" t="shared" si="8" ref="AC7:AC17">Z7+AA7+AB7</f>
        <v>27</v>
      </c>
      <c r="AD7" s="83">
        <v>9</v>
      </c>
      <c r="AE7" s="82"/>
      <c r="AF7" s="82"/>
      <c r="AG7" s="84">
        <f aca="true" t="shared" si="9" ref="AG7:AG17">AD7+AE7+AF7</f>
        <v>9</v>
      </c>
      <c r="AH7" s="94"/>
      <c r="AI7" s="95"/>
      <c r="AJ7" s="95"/>
      <c r="AK7" s="96">
        <f aca="true" t="shared" si="10" ref="AK7:AK17">AH7+AI7+AJ7</f>
        <v>0</v>
      </c>
      <c r="AL7" s="83">
        <v>1</v>
      </c>
      <c r="AM7" s="82"/>
      <c r="AN7" s="82"/>
      <c r="AO7" s="84">
        <f aca="true" t="shared" si="11" ref="AO7:AO17">AL7+AM7+AN7</f>
        <v>1</v>
      </c>
      <c r="AP7" s="100">
        <v>1</v>
      </c>
      <c r="AQ7" s="101"/>
      <c r="AR7" s="101"/>
      <c r="AS7" s="102">
        <f aca="true" t="shared" si="12" ref="AS7:AS17">AP7+AQ7+AR7</f>
        <v>1</v>
      </c>
      <c r="AT7" s="86">
        <v>1</v>
      </c>
      <c r="AU7" s="85"/>
      <c r="AV7" s="85"/>
      <c r="AW7" s="87">
        <f t="shared" si="0"/>
        <v>1</v>
      </c>
      <c r="AX7" s="100"/>
      <c r="AY7" s="101"/>
      <c r="AZ7" s="101"/>
      <c r="BA7" s="102">
        <f aca="true" t="shared" si="13" ref="BA7:BA17">AZ7+AY7+AX7</f>
        <v>0</v>
      </c>
      <c r="BB7" s="140"/>
      <c r="BC7" s="141"/>
      <c r="BD7" s="141"/>
      <c r="BE7" s="142">
        <f aca="true" t="shared" si="14" ref="BE7:BE17">BD7+BC7+BB7</f>
        <v>0</v>
      </c>
      <c r="BF7" s="140"/>
      <c r="BG7" s="141"/>
      <c r="BH7" s="141"/>
      <c r="BI7" s="162">
        <f t="shared" si="1"/>
        <v>0</v>
      </c>
      <c r="BJ7" s="168">
        <f aca="true" t="shared" si="15" ref="BJ7:BJ17">B7+F7+J7+N7+R7+V7+Z7+AD7+AH7+AL7+AP7+AT7+AX7+BB7+BF7</f>
        <v>228</v>
      </c>
      <c r="BK7" s="31">
        <f aca="true" t="shared" si="16" ref="BK7:BK17">C7+G7+K7+O7+S7+W7+AA7+AE7+AI7+AM7+AQ7+AU7+AY7+BC7+BG7</f>
        <v>0</v>
      </c>
      <c r="BL7" s="31">
        <f aca="true" t="shared" si="17" ref="BL7:BL17">D7+H7+L7+P7+T7+X7+AB7+AF7+AJ7+AN7+AR7+AV7+AZ7+BD7+BH7</f>
        <v>0</v>
      </c>
      <c r="BM7" s="32">
        <f aca="true" t="shared" si="18" ref="BM7:BM17">E7+I7+M7+Q7+U7+Y7+AC7+AG7+AK7+AO7+AS7+AW7+BA7+BE7+BI7</f>
        <v>228</v>
      </c>
    </row>
    <row r="8" spans="1:65" ht="74.25" customHeight="1">
      <c r="A8" s="27" t="s">
        <v>25</v>
      </c>
      <c r="B8" s="94">
        <v>31</v>
      </c>
      <c r="C8" s="95"/>
      <c r="D8" s="95"/>
      <c r="E8" s="96">
        <f t="shared" si="2"/>
        <v>31</v>
      </c>
      <c r="F8" s="83">
        <v>113</v>
      </c>
      <c r="G8" s="82"/>
      <c r="H8" s="82"/>
      <c r="I8" s="84">
        <f t="shared" si="3"/>
        <v>113</v>
      </c>
      <c r="J8" s="94">
        <v>91</v>
      </c>
      <c r="K8" s="95"/>
      <c r="L8" s="95"/>
      <c r="M8" s="96">
        <f t="shared" si="4"/>
        <v>91</v>
      </c>
      <c r="N8" s="83">
        <v>33</v>
      </c>
      <c r="O8" s="82"/>
      <c r="P8" s="82"/>
      <c r="Q8" s="84">
        <f t="shared" si="5"/>
        <v>33</v>
      </c>
      <c r="R8" s="94">
        <v>48</v>
      </c>
      <c r="S8" s="95"/>
      <c r="T8" s="95"/>
      <c r="U8" s="96">
        <f t="shared" si="6"/>
        <v>48</v>
      </c>
      <c r="V8" s="83">
        <v>151</v>
      </c>
      <c r="W8" s="82"/>
      <c r="X8" s="82"/>
      <c r="Y8" s="84">
        <f t="shared" si="7"/>
        <v>151</v>
      </c>
      <c r="Z8" s="94">
        <v>63</v>
      </c>
      <c r="AA8" s="95"/>
      <c r="AB8" s="95"/>
      <c r="AC8" s="96">
        <f t="shared" si="8"/>
        <v>63</v>
      </c>
      <c r="AD8" s="83">
        <v>39</v>
      </c>
      <c r="AE8" s="82"/>
      <c r="AF8" s="82"/>
      <c r="AG8" s="84">
        <f t="shared" si="9"/>
        <v>39</v>
      </c>
      <c r="AH8" s="94">
        <v>20</v>
      </c>
      <c r="AI8" s="95"/>
      <c r="AJ8" s="95"/>
      <c r="AK8" s="96">
        <f t="shared" si="10"/>
        <v>20</v>
      </c>
      <c r="AL8" s="83">
        <v>9</v>
      </c>
      <c r="AM8" s="82"/>
      <c r="AN8" s="82"/>
      <c r="AO8" s="84">
        <f t="shared" si="11"/>
        <v>9</v>
      </c>
      <c r="AP8" s="100">
        <v>6</v>
      </c>
      <c r="AQ8" s="101"/>
      <c r="AR8" s="101"/>
      <c r="AS8" s="102">
        <f t="shared" si="12"/>
        <v>6</v>
      </c>
      <c r="AT8" s="86">
        <v>4</v>
      </c>
      <c r="AU8" s="85"/>
      <c r="AV8" s="85"/>
      <c r="AW8" s="87">
        <f t="shared" si="0"/>
        <v>4</v>
      </c>
      <c r="AX8" s="100">
        <v>6</v>
      </c>
      <c r="AY8" s="101"/>
      <c r="AZ8" s="101"/>
      <c r="BA8" s="102">
        <f t="shared" si="13"/>
        <v>6</v>
      </c>
      <c r="BB8" s="140"/>
      <c r="BC8" s="141"/>
      <c r="BD8" s="141"/>
      <c r="BE8" s="142">
        <f t="shared" si="14"/>
        <v>0</v>
      </c>
      <c r="BF8" s="140"/>
      <c r="BG8" s="141"/>
      <c r="BH8" s="141"/>
      <c r="BI8" s="162">
        <f t="shared" si="1"/>
        <v>0</v>
      </c>
      <c r="BJ8" s="168">
        <f t="shared" si="15"/>
        <v>614</v>
      </c>
      <c r="BK8" s="31">
        <f t="shared" si="16"/>
        <v>0</v>
      </c>
      <c r="BL8" s="31">
        <f t="shared" si="17"/>
        <v>0</v>
      </c>
      <c r="BM8" s="32">
        <f t="shared" si="18"/>
        <v>614</v>
      </c>
    </row>
    <row r="9" spans="1:65" ht="74.25" customHeight="1">
      <c r="A9" s="26" t="s">
        <v>62</v>
      </c>
      <c r="B9" s="94"/>
      <c r="C9" s="95"/>
      <c r="D9" s="95"/>
      <c r="E9" s="96">
        <f>B9+C9+D9</f>
        <v>0</v>
      </c>
      <c r="F9" s="83"/>
      <c r="G9" s="82"/>
      <c r="H9" s="82"/>
      <c r="I9" s="84">
        <f>F9+G9+H9</f>
        <v>0</v>
      </c>
      <c r="J9" s="94"/>
      <c r="K9" s="95"/>
      <c r="L9" s="95"/>
      <c r="M9" s="96">
        <f>J9+K9+L9</f>
        <v>0</v>
      </c>
      <c r="N9" s="83"/>
      <c r="O9" s="82"/>
      <c r="P9" s="82"/>
      <c r="Q9" s="84">
        <f>N9+O9+P9</f>
        <v>0</v>
      </c>
      <c r="R9" s="94"/>
      <c r="S9" s="95"/>
      <c r="T9" s="95"/>
      <c r="U9" s="96">
        <f>R9+S9+T9</f>
        <v>0</v>
      </c>
      <c r="V9" s="83"/>
      <c r="W9" s="82"/>
      <c r="X9" s="82"/>
      <c r="Y9" s="84">
        <f>V9+W9+X9</f>
        <v>0</v>
      </c>
      <c r="Z9" s="94"/>
      <c r="AA9" s="95"/>
      <c r="AB9" s="95"/>
      <c r="AC9" s="96">
        <f>Z9+AA9+AB9</f>
        <v>0</v>
      </c>
      <c r="AD9" s="83"/>
      <c r="AE9" s="82"/>
      <c r="AF9" s="82"/>
      <c r="AG9" s="84">
        <f>AD9+AE9+AF9</f>
        <v>0</v>
      </c>
      <c r="AH9" s="94"/>
      <c r="AI9" s="95"/>
      <c r="AJ9" s="95"/>
      <c r="AK9" s="96">
        <f>AH9+AI9+AJ9</f>
        <v>0</v>
      </c>
      <c r="AL9" s="83"/>
      <c r="AM9" s="82"/>
      <c r="AN9" s="82"/>
      <c r="AO9" s="84">
        <f>AL9+AM9+AN9</f>
        <v>0</v>
      </c>
      <c r="AP9" s="100"/>
      <c r="AQ9" s="101"/>
      <c r="AR9" s="101"/>
      <c r="AS9" s="102">
        <f>AP9+AQ9+AR9</f>
        <v>0</v>
      </c>
      <c r="AT9" s="86"/>
      <c r="AU9" s="85"/>
      <c r="AV9" s="85"/>
      <c r="AW9" s="87">
        <f>AT9+AU9+AV9</f>
        <v>0</v>
      </c>
      <c r="AX9" s="100"/>
      <c r="AY9" s="101"/>
      <c r="AZ9" s="101"/>
      <c r="BA9" s="102">
        <f>AZ9+AY9+AX9</f>
        <v>0</v>
      </c>
      <c r="BB9" s="140">
        <v>26</v>
      </c>
      <c r="BC9" s="141"/>
      <c r="BD9" s="141"/>
      <c r="BE9" s="142">
        <f>BD9+BC9+BB9</f>
        <v>26</v>
      </c>
      <c r="BF9" s="140"/>
      <c r="BG9" s="141"/>
      <c r="BH9" s="141"/>
      <c r="BI9" s="162">
        <f t="shared" si="1"/>
        <v>0</v>
      </c>
      <c r="BJ9" s="168">
        <f t="shared" si="15"/>
        <v>26</v>
      </c>
      <c r="BK9" s="31">
        <f t="shared" si="16"/>
        <v>0</v>
      </c>
      <c r="BL9" s="31">
        <f t="shared" si="17"/>
        <v>0</v>
      </c>
      <c r="BM9" s="32">
        <f t="shared" si="18"/>
        <v>26</v>
      </c>
    </row>
    <row r="10" spans="1:65" ht="74.25" customHeight="1">
      <c r="A10" s="27" t="s">
        <v>63</v>
      </c>
      <c r="B10" s="94"/>
      <c r="C10" s="95"/>
      <c r="D10" s="95"/>
      <c r="E10" s="96">
        <f>B10+C10+D10</f>
        <v>0</v>
      </c>
      <c r="F10" s="83"/>
      <c r="G10" s="82"/>
      <c r="H10" s="82"/>
      <c r="I10" s="84">
        <f>F10+G10+H10</f>
        <v>0</v>
      </c>
      <c r="J10" s="94"/>
      <c r="K10" s="95"/>
      <c r="L10" s="95"/>
      <c r="M10" s="96">
        <f>J10+K10+L10</f>
        <v>0</v>
      </c>
      <c r="N10" s="83"/>
      <c r="O10" s="82"/>
      <c r="P10" s="82"/>
      <c r="Q10" s="84">
        <f>N10+O10+P10</f>
        <v>0</v>
      </c>
      <c r="R10" s="94"/>
      <c r="S10" s="95"/>
      <c r="T10" s="95"/>
      <c r="U10" s="96">
        <f>R10+S10+T10</f>
        <v>0</v>
      </c>
      <c r="V10" s="83"/>
      <c r="W10" s="82"/>
      <c r="X10" s="82"/>
      <c r="Y10" s="84">
        <f>V10+W10+X10</f>
        <v>0</v>
      </c>
      <c r="Z10" s="94"/>
      <c r="AA10" s="95"/>
      <c r="AB10" s="95"/>
      <c r="AC10" s="96">
        <f>Z10+AA10+AB10</f>
        <v>0</v>
      </c>
      <c r="AD10" s="83"/>
      <c r="AE10" s="82"/>
      <c r="AF10" s="82"/>
      <c r="AG10" s="84">
        <f>AD10+AE10+AF10</f>
        <v>0</v>
      </c>
      <c r="AH10" s="94"/>
      <c r="AI10" s="95"/>
      <c r="AJ10" s="95"/>
      <c r="AK10" s="96">
        <f>AH10+AI10+AJ10</f>
        <v>0</v>
      </c>
      <c r="AL10" s="83"/>
      <c r="AM10" s="82"/>
      <c r="AN10" s="82"/>
      <c r="AO10" s="84">
        <f>AL10+AM10+AN10</f>
        <v>0</v>
      </c>
      <c r="AP10" s="100"/>
      <c r="AQ10" s="101"/>
      <c r="AR10" s="101"/>
      <c r="AS10" s="102">
        <f>AP10+AQ10+AR10</f>
        <v>0</v>
      </c>
      <c r="AT10" s="86"/>
      <c r="AU10" s="85"/>
      <c r="AV10" s="85"/>
      <c r="AW10" s="87">
        <f>AT10+AU10+AV10</f>
        <v>0</v>
      </c>
      <c r="AX10" s="100"/>
      <c r="AY10" s="101"/>
      <c r="AZ10" s="101"/>
      <c r="BA10" s="102">
        <f>AZ10+AY10+AX10</f>
        <v>0</v>
      </c>
      <c r="BB10" s="140">
        <v>3</v>
      </c>
      <c r="BC10" s="141"/>
      <c r="BD10" s="141"/>
      <c r="BE10" s="142">
        <f>BD10+BC10+BB10</f>
        <v>3</v>
      </c>
      <c r="BF10" s="140"/>
      <c r="BG10" s="141"/>
      <c r="BH10" s="141"/>
      <c r="BI10" s="162">
        <f t="shared" si="1"/>
        <v>0</v>
      </c>
      <c r="BJ10" s="168">
        <f t="shared" si="15"/>
        <v>3</v>
      </c>
      <c r="BK10" s="31">
        <f t="shared" si="16"/>
        <v>0</v>
      </c>
      <c r="BL10" s="31">
        <f t="shared" si="17"/>
        <v>0</v>
      </c>
      <c r="BM10" s="32">
        <f t="shared" si="18"/>
        <v>3</v>
      </c>
    </row>
    <row r="11" spans="1:65" ht="74.25" customHeight="1">
      <c r="A11" s="27" t="s">
        <v>64</v>
      </c>
      <c r="B11" s="94"/>
      <c r="C11" s="95"/>
      <c r="D11" s="95"/>
      <c r="E11" s="96">
        <f>B11+C11+D11</f>
        <v>0</v>
      </c>
      <c r="F11" s="83"/>
      <c r="G11" s="82"/>
      <c r="H11" s="82"/>
      <c r="I11" s="84">
        <f>F11+G11+H11</f>
        <v>0</v>
      </c>
      <c r="J11" s="94"/>
      <c r="K11" s="95"/>
      <c r="L11" s="95"/>
      <c r="M11" s="96">
        <f>J11+K11+L11</f>
        <v>0</v>
      </c>
      <c r="N11" s="83"/>
      <c r="O11" s="82"/>
      <c r="P11" s="82"/>
      <c r="Q11" s="84">
        <f>N11+O11+P11</f>
        <v>0</v>
      </c>
      <c r="R11" s="94"/>
      <c r="S11" s="95"/>
      <c r="T11" s="95"/>
      <c r="U11" s="96">
        <f>R11+S11+T11</f>
        <v>0</v>
      </c>
      <c r="V11" s="83"/>
      <c r="W11" s="82"/>
      <c r="X11" s="82"/>
      <c r="Y11" s="84">
        <f>V11+W11+X11</f>
        <v>0</v>
      </c>
      <c r="Z11" s="94"/>
      <c r="AA11" s="95"/>
      <c r="AB11" s="95"/>
      <c r="AC11" s="96">
        <f>Z11+AA11+AB11</f>
        <v>0</v>
      </c>
      <c r="AD11" s="83"/>
      <c r="AE11" s="82"/>
      <c r="AF11" s="82"/>
      <c r="AG11" s="84">
        <f>AD11+AE11+AF11</f>
        <v>0</v>
      </c>
      <c r="AH11" s="94"/>
      <c r="AI11" s="95"/>
      <c r="AJ11" s="95"/>
      <c r="AK11" s="96">
        <f>AH11+AI11+AJ11</f>
        <v>0</v>
      </c>
      <c r="AL11" s="83"/>
      <c r="AM11" s="82"/>
      <c r="AN11" s="82"/>
      <c r="AO11" s="84">
        <f>AL11+AM11+AN11</f>
        <v>0</v>
      </c>
      <c r="AP11" s="100"/>
      <c r="AQ11" s="101"/>
      <c r="AR11" s="101"/>
      <c r="AS11" s="102">
        <f>AP11+AQ11+AR11</f>
        <v>0</v>
      </c>
      <c r="AT11" s="86"/>
      <c r="AU11" s="85"/>
      <c r="AV11" s="85"/>
      <c r="AW11" s="87">
        <f>AT11+AU11+AV11</f>
        <v>0</v>
      </c>
      <c r="AX11" s="100"/>
      <c r="AY11" s="101"/>
      <c r="AZ11" s="101"/>
      <c r="BA11" s="102">
        <f>AZ11+AY11+AX11</f>
        <v>0</v>
      </c>
      <c r="BB11" s="140">
        <v>2</v>
      </c>
      <c r="BC11" s="141"/>
      <c r="BD11" s="141"/>
      <c r="BE11" s="142">
        <f>BD11+BC11+BB11</f>
        <v>2</v>
      </c>
      <c r="BF11" s="140"/>
      <c r="BG11" s="141"/>
      <c r="BH11" s="141"/>
      <c r="BI11" s="162">
        <f t="shared" si="1"/>
        <v>0</v>
      </c>
      <c r="BJ11" s="168">
        <f t="shared" si="15"/>
        <v>2</v>
      </c>
      <c r="BK11" s="31">
        <f t="shared" si="16"/>
        <v>0</v>
      </c>
      <c r="BL11" s="31">
        <f t="shared" si="17"/>
        <v>0</v>
      </c>
      <c r="BM11" s="32">
        <f t="shared" si="18"/>
        <v>2</v>
      </c>
    </row>
    <row r="12" spans="1:65" ht="74.25" customHeight="1">
      <c r="A12" s="27" t="s">
        <v>26</v>
      </c>
      <c r="B12" s="94">
        <v>6</v>
      </c>
      <c r="C12" s="95"/>
      <c r="D12" s="95"/>
      <c r="E12" s="96">
        <f t="shared" si="2"/>
        <v>6</v>
      </c>
      <c r="F12" s="83">
        <v>39</v>
      </c>
      <c r="G12" s="82"/>
      <c r="H12" s="82"/>
      <c r="I12" s="84">
        <f t="shared" si="3"/>
        <v>39</v>
      </c>
      <c r="J12" s="94">
        <v>102</v>
      </c>
      <c r="K12" s="95"/>
      <c r="L12" s="95"/>
      <c r="M12" s="96">
        <f t="shared" si="4"/>
        <v>102</v>
      </c>
      <c r="N12" s="83">
        <v>44</v>
      </c>
      <c r="O12" s="82"/>
      <c r="P12" s="82"/>
      <c r="Q12" s="84">
        <f t="shared" si="5"/>
        <v>44</v>
      </c>
      <c r="R12" s="94">
        <v>32</v>
      </c>
      <c r="S12" s="95"/>
      <c r="T12" s="95"/>
      <c r="U12" s="96">
        <f t="shared" si="6"/>
        <v>32</v>
      </c>
      <c r="V12" s="83">
        <v>81</v>
      </c>
      <c r="W12" s="82"/>
      <c r="X12" s="82"/>
      <c r="Y12" s="84">
        <f t="shared" si="7"/>
        <v>81</v>
      </c>
      <c r="Z12" s="94">
        <v>63</v>
      </c>
      <c r="AA12" s="95"/>
      <c r="AB12" s="95"/>
      <c r="AC12" s="96">
        <f t="shared" si="8"/>
        <v>63</v>
      </c>
      <c r="AD12" s="83">
        <v>40</v>
      </c>
      <c r="AE12" s="82"/>
      <c r="AF12" s="82"/>
      <c r="AG12" s="84">
        <f t="shared" si="9"/>
        <v>40</v>
      </c>
      <c r="AH12" s="94">
        <v>38</v>
      </c>
      <c r="AI12" s="95"/>
      <c r="AJ12" s="95"/>
      <c r="AK12" s="96">
        <f t="shared" si="10"/>
        <v>38</v>
      </c>
      <c r="AL12" s="83">
        <v>12</v>
      </c>
      <c r="AM12" s="82"/>
      <c r="AN12" s="82"/>
      <c r="AO12" s="84">
        <f t="shared" si="11"/>
        <v>12</v>
      </c>
      <c r="AP12" s="100">
        <v>15</v>
      </c>
      <c r="AQ12" s="101"/>
      <c r="AR12" s="101"/>
      <c r="AS12" s="102">
        <f t="shared" si="12"/>
        <v>15</v>
      </c>
      <c r="AT12" s="86">
        <v>24</v>
      </c>
      <c r="AU12" s="85"/>
      <c r="AV12" s="85"/>
      <c r="AW12" s="87">
        <f t="shared" si="0"/>
        <v>24</v>
      </c>
      <c r="AX12" s="100">
        <v>9</v>
      </c>
      <c r="AY12" s="101"/>
      <c r="AZ12" s="101"/>
      <c r="BA12" s="102">
        <f t="shared" si="13"/>
        <v>9</v>
      </c>
      <c r="BB12" s="140">
        <v>30</v>
      </c>
      <c r="BC12" s="141"/>
      <c r="BD12" s="141"/>
      <c r="BE12" s="142">
        <f t="shared" si="14"/>
        <v>30</v>
      </c>
      <c r="BF12" s="140"/>
      <c r="BG12" s="141"/>
      <c r="BH12" s="141"/>
      <c r="BI12" s="162">
        <f aca="true" t="shared" si="19" ref="BI12:BI17">BH12+BG12+BF12</f>
        <v>0</v>
      </c>
      <c r="BJ12" s="168">
        <f t="shared" si="15"/>
        <v>535</v>
      </c>
      <c r="BK12" s="31">
        <f t="shared" si="16"/>
        <v>0</v>
      </c>
      <c r="BL12" s="31">
        <f t="shared" si="17"/>
        <v>0</v>
      </c>
      <c r="BM12" s="32">
        <f t="shared" si="18"/>
        <v>535</v>
      </c>
    </row>
    <row r="13" spans="1:65" ht="74.25" customHeight="1">
      <c r="A13" s="27" t="s">
        <v>27</v>
      </c>
      <c r="B13" s="94">
        <v>0</v>
      </c>
      <c r="C13" s="95"/>
      <c r="D13" s="95"/>
      <c r="E13" s="96">
        <f t="shared" si="2"/>
        <v>0</v>
      </c>
      <c r="F13" s="83">
        <v>2</v>
      </c>
      <c r="G13" s="82"/>
      <c r="H13" s="82"/>
      <c r="I13" s="84">
        <f t="shared" si="3"/>
        <v>2</v>
      </c>
      <c r="J13" s="94">
        <v>5</v>
      </c>
      <c r="K13" s="95"/>
      <c r="L13" s="95"/>
      <c r="M13" s="96">
        <f t="shared" si="4"/>
        <v>5</v>
      </c>
      <c r="N13" s="83">
        <v>3</v>
      </c>
      <c r="O13" s="82"/>
      <c r="P13" s="82"/>
      <c r="Q13" s="84">
        <f t="shared" si="5"/>
        <v>3</v>
      </c>
      <c r="R13" s="94">
        <v>0</v>
      </c>
      <c r="S13" s="95"/>
      <c r="T13" s="95"/>
      <c r="U13" s="96">
        <f t="shared" si="6"/>
        <v>0</v>
      </c>
      <c r="V13" s="83">
        <v>3</v>
      </c>
      <c r="W13" s="82"/>
      <c r="X13" s="82"/>
      <c r="Y13" s="84">
        <f t="shared" si="7"/>
        <v>3</v>
      </c>
      <c r="Z13" s="94">
        <v>4</v>
      </c>
      <c r="AA13" s="95"/>
      <c r="AB13" s="95"/>
      <c r="AC13" s="96">
        <f t="shared" si="8"/>
        <v>4</v>
      </c>
      <c r="AD13" s="83">
        <v>0</v>
      </c>
      <c r="AE13" s="82"/>
      <c r="AF13" s="82"/>
      <c r="AG13" s="84">
        <f t="shared" si="9"/>
        <v>0</v>
      </c>
      <c r="AH13" s="94">
        <v>1</v>
      </c>
      <c r="AI13" s="95"/>
      <c r="AJ13" s="95"/>
      <c r="AK13" s="96">
        <f t="shared" si="10"/>
        <v>1</v>
      </c>
      <c r="AL13" s="83"/>
      <c r="AM13" s="82"/>
      <c r="AN13" s="82"/>
      <c r="AO13" s="84">
        <f t="shared" si="11"/>
        <v>0</v>
      </c>
      <c r="AP13" s="100"/>
      <c r="AQ13" s="101"/>
      <c r="AR13" s="101"/>
      <c r="AS13" s="102">
        <f t="shared" si="12"/>
        <v>0</v>
      </c>
      <c r="AT13" s="86"/>
      <c r="AU13" s="85"/>
      <c r="AV13" s="85"/>
      <c r="AW13" s="87">
        <f t="shared" si="0"/>
        <v>0</v>
      </c>
      <c r="AX13" s="100"/>
      <c r="AY13" s="101"/>
      <c r="AZ13" s="101"/>
      <c r="BA13" s="102">
        <f t="shared" si="13"/>
        <v>0</v>
      </c>
      <c r="BB13" s="140">
        <v>2</v>
      </c>
      <c r="BC13" s="141"/>
      <c r="BD13" s="141"/>
      <c r="BE13" s="142">
        <f t="shared" si="14"/>
        <v>2</v>
      </c>
      <c r="BF13" s="140"/>
      <c r="BG13" s="141"/>
      <c r="BH13" s="141"/>
      <c r="BI13" s="162">
        <f t="shared" si="19"/>
        <v>0</v>
      </c>
      <c r="BJ13" s="168">
        <f t="shared" si="15"/>
        <v>20</v>
      </c>
      <c r="BK13" s="31">
        <f t="shared" si="16"/>
        <v>0</v>
      </c>
      <c r="BL13" s="31">
        <f t="shared" si="17"/>
        <v>0</v>
      </c>
      <c r="BM13" s="32">
        <f t="shared" si="18"/>
        <v>20</v>
      </c>
    </row>
    <row r="14" spans="1:65" ht="74.25" customHeight="1">
      <c r="A14" s="27" t="s">
        <v>28</v>
      </c>
      <c r="B14" s="94">
        <v>9</v>
      </c>
      <c r="C14" s="95"/>
      <c r="D14" s="95"/>
      <c r="E14" s="96">
        <f t="shared" si="2"/>
        <v>9</v>
      </c>
      <c r="F14" s="83">
        <v>125</v>
      </c>
      <c r="G14" s="82"/>
      <c r="H14" s="82"/>
      <c r="I14" s="84">
        <f t="shared" si="3"/>
        <v>125</v>
      </c>
      <c r="J14" s="94">
        <v>98</v>
      </c>
      <c r="K14" s="95"/>
      <c r="L14" s="95"/>
      <c r="M14" s="96">
        <f t="shared" si="4"/>
        <v>98</v>
      </c>
      <c r="N14" s="83">
        <v>64</v>
      </c>
      <c r="O14" s="82"/>
      <c r="P14" s="82"/>
      <c r="Q14" s="84">
        <f t="shared" si="5"/>
        <v>64</v>
      </c>
      <c r="R14" s="94">
        <v>19</v>
      </c>
      <c r="S14" s="95"/>
      <c r="T14" s="95"/>
      <c r="U14" s="96">
        <f t="shared" si="6"/>
        <v>19</v>
      </c>
      <c r="V14" s="83">
        <v>106</v>
      </c>
      <c r="W14" s="82"/>
      <c r="X14" s="82"/>
      <c r="Y14" s="84">
        <f t="shared" si="7"/>
        <v>106</v>
      </c>
      <c r="Z14" s="94">
        <v>87</v>
      </c>
      <c r="AA14" s="95"/>
      <c r="AB14" s="95"/>
      <c r="AC14" s="96">
        <f t="shared" si="8"/>
        <v>87</v>
      </c>
      <c r="AD14" s="83">
        <v>164</v>
      </c>
      <c r="AE14" s="82"/>
      <c r="AF14" s="82"/>
      <c r="AG14" s="84">
        <f t="shared" si="9"/>
        <v>164</v>
      </c>
      <c r="AH14" s="94">
        <v>124</v>
      </c>
      <c r="AI14" s="95"/>
      <c r="AJ14" s="95"/>
      <c r="AK14" s="96">
        <f t="shared" si="10"/>
        <v>124</v>
      </c>
      <c r="AL14" s="83">
        <v>94</v>
      </c>
      <c r="AM14" s="82"/>
      <c r="AN14" s="82"/>
      <c r="AO14" s="84">
        <f t="shared" si="11"/>
        <v>94</v>
      </c>
      <c r="AP14" s="100">
        <v>93</v>
      </c>
      <c r="AQ14" s="101"/>
      <c r="AR14" s="101"/>
      <c r="AS14" s="102">
        <f t="shared" si="12"/>
        <v>93</v>
      </c>
      <c r="AT14" s="86">
        <v>120</v>
      </c>
      <c r="AU14" s="85"/>
      <c r="AV14" s="85"/>
      <c r="AW14" s="87">
        <f t="shared" si="0"/>
        <v>120</v>
      </c>
      <c r="AX14" s="100">
        <v>166</v>
      </c>
      <c r="AY14" s="101"/>
      <c r="AZ14" s="101"/>
      <c r="BA14" s="102">
        <f t="shared" si="13"/>
        <v>166</v>
      </c>
      <c r="BB14" s="140">
        <v>207</v>
      </c>
      <c r="BC14" s="141"/>
      <c r="BD14" s="141"/>
      <c r="BE14" s="142">
        <f t="shared" si="14"/>
        <v>207</v>
      </c>
      <c r="BF14" s="140"/>
      <c r="BG14" s="141"/>
      <c r="BH14" s="141"/>
      <c r="BI14" s="162">
        <f t="shared" si="19"/>
        <v>0</v>
      </c>
      <c r="BJ14" s="168">
        <f t="shared" si="15"/>
        <v>1476</v>
      </c>
      <c r="BK14" s="31">
        <f t="shared" si="16"/>
        <v>0</v>
      </c>
      <c r="BL14" s="31">
        <f t="shared" si="17"/>
        <v>0</v>
      </c>
      <c r="BM14" s="32">
        <f t="shared" si="18"/>
        <v>1476</v>
      </c>
    </row>
    <row r="15" spans="1:65" ht="74.25" customHeight="1">
      <c r="A15" s="26" t="s">
        <v>55</v>
      </c>
      <c r="B15" s="94">
        <v>0</v>
      </c>
      <c r="C15" s="95"/>
      <c r="D15" s="95"/>
      <c r="E15" s="96">
        <f t="shared" si="2"/>
        <v>0</v>
      </c>
      <c r="F15" s="83">
        <v>43</v>
      </c>
      <c r="G15" s="82"/>
      <c r="H15" s="82"/>
      <c r="I15" s="84">
        <f t="shared" si="3"/>
        <v>43</v>
      </c>
      <c r="J15" s="94">
        <v>0</v>
      </c>
      <c r="K15" s="95"/>
      <c r="L15" s="95"/>
      <c r="M15" s="96">
        <f t="shared" si="4"/>
        <v>0</v>
      </c>
      <c r="N15" s="83">
        <v>0</v>
      </c>
      <c r="O15" s="82"/>
      <c r="P15" s="82"/>
      <c r="Q15" s="84">
        <f t="shared" si="5"/>
        <v>0</v>
      </c>
      <c r="R15" s="94">
        <v>0</v>
      </c>
      <c r="S15" s="95"/>
      <c r="T15" s="95"/>
      <c r="U15" s="96">
        <f t="shared" si="6"/>
        <v>0</v>
      </c>
      <c r="V15" s="83">
        <v>0</v>
      </c>
      <c r="W15" s="82"/>
      <c r="X15" s="82"/>
      <c r="Y15" s="84">
        <f t="shared" si="7"/>
        <v>0</v>
      </c>
      <c r="Z15" s="94">
        <v>0</v>
      </c>
      <c r="AA15" s="95"/>
      <c r="AB15" s="95"/>
      <c r="AC15" s="96">
        <f t="shared" si="8"/>
        <v>0</v>
      </c>
      <c r="AD15" s="83">
        <v>0</v>
      </c>
      <c r="AE15" s="82"/>
      <c r="AF15" s="82"/>
      <c r="AG15" s="84">
        <f t="shared" si="9"/>
        <v>0</v>
      </c>
      <c r="AH15" s="94">
        <v>1</v>
      </c>
      <c r="AI15" s="95"/>
      <c r="AJ15" s="95"/>
      <c r="AK15" s="96">
        <f t="shared" si="10"/>
        <v>1</v>
      </c>
      <c r="AL15" s="83">
        <v>1</v>
      </c>
      <c r="AM15" s="82"/>
      <c r="AN15" s="82"/>
      <c r="AO15" s="84">
        <f t="shared" si="11"/>
        <v>1</v>
      </c>
      <c r="AP15" s="100"/>
      <c r="AQ15" s="101"/>
      <c r="AR15" s="101"/>
      <c r="AS15" s="102">
        <f t="shared" si="12"/>
        <v>0</v>
      </c>
      <c r="AT15" s="86"/>
      <c r="AU15" s="85"/>
      <c r="AV15" s="85"/>
      <c r="AW15" s="87">
        <f t="shared" si="0"/>
        <v>0</v>
      </c>
      <c r="AX15" s="100">
        <v>3</v>
      </c>
      <c r="AY15" s="101"/>
      <c r="AZ15" s="101"/>
      <c r="BA15" s="102">
        <f t="shared" si="13"/>
        <v>3</v>
      </c>
      <c r="BB15" s="140">
        <v>9</v>
      </c>
      <c r="BC15" s="141"/>
      <c r="BD15" s="141"/>
      <c r="BE15" s="142">
        <f t="shared" si="14"/>
        <v>9</v>
      </c>
      <c r="BF15" s="140"/>
      <c r="BG15" s="141"/>
      <c r="BH15" s="141"/>
      <c r="BI15" s="162">
        <f t="shared" si="19"/>
        <v>0</v>
      </c>
      <c r="BJ15" s="168">
        <f t="shared" si="15"/>
        <v>57</v>
      </c>
      <c r="BK15" s="31">
        <f t="shared" si="16"/>
        <v>0</v>
      </c>
      <c r="BL15" s="31">
        <f t="shared" si="17"/>
        <v>0</v>
      </c>
      <c r="BM15" s="32">
        <f t="shared" si="18"/>
        <v>57</v>
      </c>
    </row>
    <row r="16" spans="1:65" ht="74.25" customHeight="1">
      <c r="A16" s="27" t="s">
        <v>29</v>
      </c>
      <c r="B16" s="94"/>
      <c r="C16" s="95"/>
      <c r="D16" s="95"/>
      <c r="E16" s="96">
        <f t="shared" si="2"/>
        <v>0</v>
      </c>
      <c r="F16" s="83">
        <v>33</v>
      </c>
      <c r="G16" s="82"/>
      <c r="H16" s="82"/>
      <c r="I16" s="84">
        <f t="shared" si="3"/>
        <v>33</v>
      </c>
      <c r="J16" s="94"/>
      <c r="K16" s="95"/>
      <c r="L16" s="95"/>
      <c r="M16" s="96">
        <f t="shared" si="4"/>
        <v>0</v>
      </c>
      <c r="N16" s="83"/>
      <c r="O16" s="82"/>
      <c r="P16" s="82"/>
      <c r="Q16" s="84">
        <f t="shared" si="5"/>
        <v>0</v>
      </c>
      <c r="R16" s="94"/>
      <c r="S16" s="95"/>
      <c r="T16" s="95"/>
      <c r="U16" s="96">
        <f t="shared" si="6"/>
        <v>0</v>
      </c>
      <c r="V16" s="83">
        <v>23</v>
      </c>
      <c r="W16" s="82"/>
      <c r="X16" s="82"/>
      <c r="Y16" s="84">
        <f t="shared" si="7"/>
        <v>23</v>
      </c>
      <c r="Z16" s="94">
        <v>14</v>
      </c>
      <c r="AA16" s="95"/>
      <c r="AB16" s="95"/>
      <c r="AC16" s="96">
        <f t="shared" si="8"/>
        <v>14</v>
      </c>
      <c r="AD16" s="83"/>
      <c r="AE16" s="82"/>
      <c r="AF16" s="82"/>
      <c r="AG16" s="84">
        <f t="shared" si="9"/>
        <v>0</v>
      </c>
      <c r="AH16" s="94">
        <v>5</v>
      </c>
      <c r="AI16" s="95"/>
      <c r="AJ16" s="95"/>
      <c r="AK16" s="96">
        <f t="shared" si="10"/>
        <v>5</v>
      </c>
      <c r="AL16" s="83"/>
      <c r="AM16" s="82"/>
      <c r="AN16" s="82"/>
      <c r="AO16" s="84">
        <f t="shared" si="11"/>
        <v>0</v>
      </c>
      <c r="AP16" s="100"/>
      <c r="AQ16" s="101"/>
      <c r="AR16" s="101"/>
      <c r="AS16" s="102">
        <f t="shared" si="12"/>
        <v>0</v>
      </c>
      <c r="AT16" s="86"/>
      <c r="AU16" s="85"/>
      <c r="AV16" s="85"/>
      <c r="AW16" s="87">
        <f t="shared" si="0"/>
        <v>0</v>
      </c>
      <c r="AX16" s="100"/>
      <c r="AY16" s="101"/>
      <c r="AZ16" s="101"/>
      <c r="BA16" s="102">
        <f t="shared" si="13"/>
        <v>0</v>
      </c>
      <c r="BB16" s="140"/>
      <c r="BC16" s="141"/>
      <c r="BD16" s="141"/>
      <c r="BE16" s="142">
        <f t="shared" si="14"/>
        <v>0</v>
      </c>
      <c r="BF16" s="140"/>
      <c r="BG16" s="141"/>
      <c r="BH16" s="141"/>
      <c r="BI16" s="162">
        <f t="shared" si="19"/>
        <v>0</v>
      </c>
      <c r="BJ16" s="168">
        <f t="shared" si="15"/>
        <v>75</v>
      </c>
      <c r="BK16" s="31">
        <f t="shared" si="16"/>
        <v>0</v>
      </c>
      <c r="BL16" s="31">
        <f t="shared" si="17"/>
        <v>0</v>
      </c>
      <c r="BM16" s="32">
        <f t="shared" si="18"/>
        <v>75</v>
      </c>
    </row>
    <row r="17" spans="1:65" ht="74.25" customHeight="1" thickBot="1">
      <c r="A17" s="28" t="s">
        <v>30</v>
      </c>
      <c r="B17" s="97"/>
      <c r="C17" s="98"/>
      <c r="D17" s="98"/>
      <c r="E17" s="99">
        <f t="shared" si="2"/>
        <v>0</v>
      </c>
      <c r="F17" s="89"/>
      <c r="G17" s="88"/>
      <c r="H17" s="88"/>
      <c r="I17" s="90">
        <f t="shared" si="3"/>
        <v>0</v>
      </c>
      <c r="J17" s="97"/>
      <c r="K17" s="98"/>
      <c r="L17" s="98"/>
      <c r="M17" s="99">
        <f t="shared" si="4"/>
        <v>0</v>
      </c>
      <c r="N17" s="89"/>
      <c r="O17" s="88"/>
      <c r="P17" s="88"/>
      <c r="Q17" s="90">
        <f t="shared" si="5"/>
        <v>0</v>
      </c>
      <c r="R17" s="97"/>
      <c r="S17" s="98"/>
      <c r="T17" s="98"/>
      <c r="U17" s="99">
        <f t="shared" si="6"/>
        <v>0</v>
      </c>
      <c r="V17" s="89">
        <v>11</v>
      </c>
      <c r="W17" s="88"/>
      <c r="X17" s="88"/>
      <c r="Y17" s="90">
        <f t="shared" si="7"/>
        <v>11</v>
      </c>
      <c r="Z17" s="97">
        <v>54</v>
      </c>
      <c r="AA17" s="98"/>
      <c r="AB17" s="98"/>
      <c r="AC17" s="99">
        <f t="shared" si="8"/>
        <v>54</v>
      </c>
      <c r="AD17" s="89">
        <v>24</v>
      </c>
      <c r="AE17" s="88"/>
      <c r="AF17" s="88"/>
      <c r="AG17" s="90">
        <f t="shared" si="9"/>
        <v>24</v>
      </c>
      <c r="AH17" s="97">
        <v>118</v>
      </c>
      <c r="AI17" s="98"/>
      <c r="AJ17" s="98"/>
      <c r="AK17" s="99">
        <f t="shared" si="10"/>
        <v>118</v>
      </c>
      <c r="AL17" s="89">
        <v>71</v>
      </c>
      <c r="AM17" s="88"/>
      <c r="AN17" s="88"/>
      <c r="AO17" s="90">
        <f t="shared" si="11"/>
        <v>71</v>
      </c>
      <c r="AP17" s="103">
        <v>78</v>
      </c>
      <c r="AQ17" s="104"/>
      <c r="AR17" s="104"/>
      <c r="AS17" s="105">
        <f t="shared" si="12"/>
        <v>78</v>
      </c>
      <c r="AT17" s="92">
        <v>111</v>
      </c>
      <c r="AU17" s="91"/>
      <c r="AV17" s="91"/>
      <c r="AW17" s="93">
        <f t="shared" si="0"/>
        <v>111</v>
      </c>
      <c r="AX17" s="103">
        <v>130</v>
      </c>
      <c r="AY17" s="104"/>
      <c r="AZ17" s="104"/>
      <c r="BA17" s="105">
        <f t="shared" si="13"/>
        <v>130</v>
      </c>
      <c r="BB17" s="143">
        <v>287</v>
      </c>
      <c r="BC17" s="144"/>
      <c r="BD17" s="144"/>
      <c r="BE17" s="145">
        <f t="shared" si="14"/>
        <v>287</v>
      </c>
      <c r="BF17" s="143"/>
      <c r="BG17" s="144"/>
      <c r="BH17" s="144"/>
      <c r="BI17" s="163">
        <f t="shared" si="19"/>
        <v>0</v>
      </c>
      <c r="BJ17" s="169">
        <f t="shared" si="15"/>
        <v>884</v>
      </c>
      <c r="BK17" s="33">
        <f t="shared" si="16"/>
        <v>0</v>
      </c>
      <c r="BL17" s="33">
        <f t="shared" si="17"/>
        <v>0</v>
      </c>
      <c r="BM17" s="34">
        <f t="shared" si="18"/>
        <v>884</v>
      </c>
    </row>
    <row r="18" spans="1:65" ht="84.75" customHeight="1" thickBot="1">
      <c r="A18" s="44" t="s">
        <v>17</v>
      </c>
      <c r="B18" s="45">
        <f aca="true" t="shared" si="20" ref="B18:AG18">SUM(B6:B17)</f>
        <v>48</v>
      </c>
      <c r="C18" s="46">
        <f t="shared" si="20"/>
        <v>0</v>
      </c>
      <c r="D18" s="46">
        <f t="shared" si="20"/>
        <v>0</v>
      </c>
      <c r="E18" s="47">
        <f t="shared" si="20"/>
        <v>48</v>
      </c>
      <c r="F18" s="48">
        <f t="shared" si="20"/>
        <v>452</v>
      </c>
      <c r="G18" s="46">
        <f t="shared" si="20"/>
        <v>0</v>
      </c>
      <c r="H18" s="46">
        <f t="shared" si="20"/>
        <v>0</v>
      </c>
      <c r="I18" s="49">
        <f t="shared" si="20"/>
        <v>452</v>
      </c>
      <c r="J18" s="45">
        <f t="shared" si="20"/>
        <v>439</v>
      </c>
      <c r="K18" s="46">
        <f t="shared" si="20"/>
        <v>0</v>
      </c>
      <c r="L18" s="46">
        <f t="shared" si="20"/>
        <v>0</v>
      </c>
      <c r="M18" s="47">
        <f t="shared" si="20"/>
        <v>439</v>
      </c>
      <c r="N18" s="48">
        <f t="shared" si="20"/>
        <v>218</v>
      </c>
      <c r="O18" s="46">
        <f t="shared" si="20"/>
        <v>0</v>
      </c>
      <c r="P18" s="46">
        <f t="shared" si="20"/>
        <v>0</v>
      </c>
      <c r="Q18" s="49">
        <f t="shared" si="20"/>
        <v>218</v>
      </c>
      <c r="R18" s="45">
        <f t="shared" si="20"/>
        <v>182</v>
      </c>
      <c r="S18" s="46">
        <f t="shared" si="20"/>
        <v>0</v>
      </c>
      <c r="T18" s="46">
        <f t="shared" si="20"/>
        <v>0</v>
      </c>
      <c r="U18" s="47">
        <f t="shared" si="20"/>
        <v>182</v>
      </c>
      <c r="V18" s="48">
        <f t="shared" si="20"/>
        <v>460</v>
      </c>
      <c r="W18" s="46">
        <f t="shared" si="20"/>
        <v>0</v>
      </c>
      <c r="X18" s="46">
        <f t="shared" si="20"/>
        <v>0</v>
      </c>
      <c r="Y18" s="49">
        <f t="shared" si="20"/>
        <v>460</v>
      </c>
      <c r="Z18" s="45">
        <f t="shared" si="20"/>
        <v>336</v>
      </c>
      <c r="AA18" s="46">
        <f t="shared" si="20"/>
        <v>0</v>
      </c>
      <c r="AB18" s="46">
        <f t="shared" si="20"/>
        <v>0</v>
      </c>
      <c r="AC18" s="47">
        <f t="shared" si="20"/>
        <v>336</v>
      </c>
      <c r="AD18" s="48">
        <f t="shared" si="20"/>
        <v>286</v>
      </c>
      <c r="AE18" s="46">
        <f t="shared" si="20"/>
        <v>0</v>
      </c>
      <c r="AF18" s="46">
        <f t="shared" si="20"/>
        <v>0</v>
      </c>
      <c r="AG18" s="49">
        <f t="shared" si="20"/>
        <v>286</v>
      </c>
      <c r="AH18" s="45">
        <f aca="true" t="shared" si="21" ref="AH18:BA18">SUM(AH6:AH17)</f>
        <v>311</v>
      </c>
      <c r="AI18" s="46">
        <f t="shared" si="21"/>
        <v>0</v>
      </c>
      <c r="AJ18" s="46">
        <f t="shared" si="21"/>
        <v>0</v>
      </c>
      <c r="AK18" s="47">
        <f t="shared" si="21"/>
        <v>311</v>
      </c>
      <c r="AL18" s="48">
        <f t="shared" si="21"/>
        <v>189</v>
      </c>
      <c r="AM18" s="46">
        <f t="shared" si="21"/>
        <v>0</v>
      </c>
      <c r="AN18" s="46">
        <f t="shared" si="21"/>
        <v>0</v>
      </c>
      <c r="AO18" s="49">
        <f t="shared" si="21"/>
        <v>189</v>
      </c>
      <c r="AP18" s="45">
        <f t="shared" si="21"/>
        <v>195</v>
      </c>
      <c r="AQ18" s="46">
        <f t="shared" si="21"/>
        <v>0</v>
      </c>
      <c r="AR18" s="46">
        <f t="shared" si="21"/>
        <v>0</v>
      </c>
      <c r="AS18" s="47">
        <f t="shared" si="21"/>
        <v>195</v>
      </c>
      <c r="AT18" s="48">
        <f t="shared" si="21"/>
        <v>260</v>
      </c>
      <c r="AU18" s="46">
        <f t="shared" si="21"/>
        <v>0</v>
      </c>
      <c r="AV18" s="46">
        <f t="shared" si="21"/>
        <v>0</v>
      </c>
      <c r="AW18" s="49">
        <f t="shared" si="21"/>
        <v>260</v>
      </c>
      <c r="AX18" s="45">
        <f t="shared" si="21"/>
        <v>339</v>
      </c>
      <c r="AY18" s="46">
        <f t="shared" si="21"/>
        <v>0</v>
      </c>
      <c r="AZ18" s="46">
        <f t="shared" si="21"/>
        <v>0</v>
      </c>
      <c r="BA18" s="47">
        <f t="shared" si="21"/>
        <v>339</v>
      </c>
      <c r="BB18" s="161">
        <f aca="true" t="shared" si="22" ref="BB18:BM18">SUM(BB6:BB17)</f>
        <v>566</v>
      </c>
      <c r="BC18" s="159">
        <f t="shared" si="22"/>
        <v>0</v>
      </c>
      <c r="BD18" s="159">
        <f t="shared" si="22"/>
        <v>0</v>
      </c>
      <c r="BE18" s="160">
        <f t="shared" si="22"/>
        <v>566</v>
      </c>
      <c r="BF18" s="161">
        <f>SUM(BF6:BF17)</f>
        <v>0</v>
      </c>
      <c r="BG18" s="159">
        <f>SUM(BG6:BG17)</f>
        <v>0</v>
      </c>
      <c r="BH18" s="159">
        <f>SUM(BH6:BH17)</f>
        <v>0</v>
      </c>
      <c r="BI18" s="160">
        <f>SUM(BI6:BI17)</f>
        <v>0</v>
      </c>
      <c r="BJ18" s="166">
        <f t="shared" si="22"/>
        <v>4281</v>
      </c>
      <c r="BK18" s="159">
        <f t="shared" si="22"/>
        <v>0</v>
      </c>
      <c r="BL18" s="159">
        <f t="shared" si="22"/>
        <v>0</v>
      </c>
      <c r="BM18" s="160">
        <f t="shared" si="22"/>
        <v>4281</v>
      </c>
    </row>
    <row r="19" spans="1:65" ht="23.25" customHeight="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</row>
    <row r="20" spans="1:65" ht="23.2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</row>
    <row r="21" spans="1:65" ht="23.25" customHeight="1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</row>
    <row r="22" spans="1:65" ht="23.25" customHeight="1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</row>
    <row r="23" spans="1:65" ht="23.25" customHeight="1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</row>
    <row r="24" spans="1:65" ht="33.75" customHeight="1">
      <c r="A24" s="4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20.2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</row>
    <row r="26" spans="1:6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</row>
    <row r="27" spans="1:6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</row>
    <row r="28" spans="1:6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</row>
    <row r="30" spans="1:6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</row>
    <row r="31" spans="1:6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</row>
    <row r="32" spans="1:6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</row>
    <row r="33" spans="1:6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</row>
    <row r="34" spans="1:6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</row>
    <row r="35" spans="1:6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</sheetData>
  <sheetProtection/>
  <mergeCells count="21">
    <mergeCell ref="AH4:AK4"/>
    <mergeCell ref="BJ2:BM2"/>
    <mergeCell ref="B2:BI2"/>
    <mergeCell ref="AX4:BA4"/>
    <mergeCell ref="BB4:BE4"/>
    <mergeCell ref="A1:BM1"/>
    <mergeCell ref="A3:A5"/>
    <mergeCell ref="R4:U4"/>
    <mergeCell ref="V4:Y4"/>
    <mergeCell ref="Z4:AC4"/>
    <mergeCell ref="AD4:AG4"/>
    <mergeCell ref="F4:I4"/>
    <mergeCell ref="BF4:BI4"/>
    <mergeCell ref="AL4:AO4"/>
    <mergeCell ref="B3:BE3"/>
    <mergeCell ref="BJ3:BM4"/>
    <mergeCell ref="J4:M4"/>
    <mergeCell ref="AP4:AS4"/>
    <mergeCell ref="AT4:AW4"/>
    <mergeCell ref="B4:E4"/>
    <mergeCell ref="N4:Q4"/>
  </mergeCells>
  <printOptions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scale="3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U21"/>
  <sheetViews>
    <sheetView zoomScale="70" zoomScaleNormal="70" zoomScalePageLayoutView="0" workbookViewId="0" topLeftCell="A1">
      <selection activeCell="V11" sqref="V11"/>
    </sheetView>
  </sheetViews>
  <sheetFormatPr defaultColWidth="9.140625" defaultRowHeight="12.75"/>
  <cols>
    <col min="1" max="1" width="30.28125" style="0" customWidth="1"/>
    <col min="2" max="16" width="15.421875" style="0" customWidth="1"/>
    <col min="17" max="17" width="23.00390625" style="0" customWidth="1"/>
    <col min="21" max="21" width="10.7109375" style="0" bestFit="1" customWidth="1"/>
  </cols>
  <sheetData>
    <row r="1" spans="1:17" ht="67.5" customHeight="1" thickBot="1">
      <c r="A1" s="278" t="s">
        <v>57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7" t="s">
        <v>67</v>
      </c>
      <c r="N1" s="277"/>
      <c r="O1" s="277"/>
      <c r="P1" s="277"/>
      <c r="Q1" s="277"/>
    </row>
    <row r="2" spans="1:17" ht="35.25" customHeight="1">
      <c r="A2" s="267" t="s">
        <v>1</v>
      </c>
      <c r="B2" s="274" t="s">
        <v>2</v>
      </c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65" t="s">
        <v>0</v>
      </c>
    </row>
    <row r="3" spans="1:17" ht="35.25" customHeight="1" thickBot="1">
      <c r="A3" s="268"/>
      <c r="B3" s="114">
        <v>2005</v>
      </c>
      <c r="C3" s="115">
        <v>2006</v>
      </c>
      <c r="D3" s="115">
        <v>2007</v>
      </c>
      <c r="E3" s="115">
        <v>2008</v>
      </c>
      <c r="F3" s="115">
        <v>2009</v>
      </c>
      <c r="G3" s="115">
        <v>2010</v>
      </c>
      <c r="H3" s="115">
        <v>2011</v>
      </c>
      <c r="I3" s="115">
        <v>2012</v>
      </c>
      <c r="J3" s="115">
        <v>2013</v>
      </c>
      <c r="K3" s="115">
        <v>2014</v>
      </c>
      <c r="L3" s="115">
        <v>2015</v>
      </c>
      <c r="M3" s="115">
        <v>2016</v>
      </c>
      <c r="N3" s="124">
        <v>2017</v>
      </c>
      <c r="O3" s="124">
        <v>2018</v>
      </c>
      <c r="P3" s="124">
        <v>2019</v>
      </c>
      <c r="Q3" s="266"/>
    </row>
    <row r="4" spans="1:17" ht="42.75" customHeight="1">
      <c r="A4" s="35" t="s">
        <v>13</v>
      </c>
      <c r="B4" s="108">
        <v>2244000</v>
      </c>
      <c r="C4" s="109">
        <v>24244864</v>
      </c>
      <c r="D4" s="110">
        <v>29535000</v>
      </c>
      <c r="E4" s="109">
        <v>6502591</v>
      </c>
      <c r="F4" s="110">
        <v>5130000</v>
      </c>
      <c r="G4" s="111">
        <v>22603064</v>
      </c>
      <c r="H4" s="110">
        <v>16963736</v>
      </c>
      <c r="I4" s="109">
        <v>7280323</v>
      </c>
      <c r="J4" s="110">
        <v>8673346</v>
      </c>
      <c r="K4" s="109">
        <v>4723205.1</v>
      </c>
      <c r="L4" s="112">
        <v>4355387.25</v>
      </c>
      <c r="M4" s="113">
        <v>5621075.440000001</v>
      </c>
      <c r="N4" s="128">
        <v>16875881</v>
      </c>
      <c r="O4" s="125">
        <v>27330469</v>
      </c>
      <c r="P4" s="170">
        <v>27828959.000000004</v>
      </c>
      <c r="Q4" s="131">
        <f>SUM(B4:P4)</f>
        <v>209911900.79</v>
      </c>
    </row>
    <row r="5" spans="1:17" ht="42.75" customHeight="1">
      <c r="A5" s="27" t="s">
        <v>14</v>
      </c>
      <c r="B5" s="61">
        <v>154000</v>
      </c>
      <c r="C5" s="15">
        <v>588240</v>
      </c>
      <c r="D5" s="64">
        <v>3415000</v>
      </c>
      <c r="E5" s="15">
        <v>1383409</v>
      </c>
      <c r="F5" s="64">
        <v>920000</v>
      </c>
      <c r="G5" s="37">
        <v>2517749</v>
      </c>
      <c r="H5" s="64">
        <v>2254869</v>
      </c>
      <c r="I5" s="15">
        <v>2233643</v>
      </c>
      <c r="J5" s="64">
        <v>4734342</v>
      </c>
      <c r="K5" s="15">
        <v>4015160.8999999994</v>
      </c>
      <c r="L5" s="106">
        <v>5184090.140000001</v>
      </c>
      <c r="M5" s="38">
        <v>4585820.499999999</v>
      </c>
      <c r="N5" s="129">
        <v>9754314</v>
      </c>
      <c r="O5" s="135">
        <v>17812075</v>
      </c>
      <c r="P5" s="171">
        <v>15242392</v>
      </c>
      <c r="Q5" s="132">
        <f>SUM(B5:P5)</f>
        <v>74795104.53999999</v>
      </c>
    </row>
    <row r="6" spans="1:17" ht="42.75" customHeight="1">
      <c r="A6" s="27" t="s">
        <v>15</v>
      </c>
      <c r="B6" s="61"/>
      <c r="C6" s="15">
        <v>6883000</v>
      </c>
      <c r="D6" s="64"/>
      <c r="E6" s="15"/>
      <c r="F6" s="64"/>
      <c r="G6" s="37">
        <v>1069788</v>
      </c>
      <c r="H6" s="64">
        <v>795751</v>
      </c>
      <c r="I6" s="15"/>
      <c r="J6" s="64">
        <v>417141</v>
      </c>
      <c r="K6" s="15"/>
      <c r="L6" s="106"/>
      <c r="M6" s="38"/>
      <c r="N6" s="129"/>
      <c r="O6" s="135"/>
      <c r="P6" s="171">
        <v>1916000</v>
      </c>
      <c r="Q6" s="132">
        <f>SUM(B6:P6)</f>
        <v>11081680</v>
      </c>
    </row>
    <row r="7" spans="1:17" ht="42.75" customHeight="1">
      <c r="A7" s="26" t="s">
        <v>56</v>
      </c>
      <c r="B7" s="61"/>
      <c r="C7" s="15">
        <v>316280</v>
      </c>
      <c r="D7" s="64"/>
      <c r="E7" s="15"/>
      <c r="F7" s="64"/>
      <c r="G7" s="37"/>
      <c r="H7" s="64"/>
      <c r="I7" s="15"/>
      <c r="J7" s="64">
        <v>64695</v>
      </c>
      <c r="K7" s="15">
        <v>100000</v>
      </c>
      <c r="L7" s="106"/>
      <c r="M7" s="38"/>
      <c r="N7" s="129">
        <v>895860</v>
      </c>
      <c r="O7" s="135">
        <v>760077</v>
      </c>
      <c r="P7" s="171">
        <v>557395</v>
      </c>
      <c r="Q7" s="132">
        <f>SUM(B7:P7)</f>
        <v>2694307</v>
      </c>
    </row>
    <row r="8" spans="1:17" ht="42.75" customHeight="1" thickBot="1">
      <c r="A8" s="39" t="s">
        <v>16</v>
      </c>
      <c r="B8" s="176"/>
      <c r="C8" s="177">
        <v>8005618</v>
      </c>
      <c r="D8" s="178">
        <v>7474000</v>
      </c>
      <c r="E8" s="177">
        <v>3711000</v>
      </c>
      <c r="F8" s="178">
        <v>7074000</v>
      </c>
      <c r="G8" s="179">
        <v>1113215</v>
      </c>
      <c r="H8" s="178">
        <v>2170593</v>
      </c>
      <c r="I8" s="177">
        <v>1849034</v>
      </c>
      <c r="J8" s="178">
        <v>4519476</v>
      </c>
      <c r="K8" s="177">
        <v>4002095</v>
      </c>
      <c r="L8" s="180">
        <v>4239941.61</v>
      </c>
      <c r="M8" s="181">
        <v>4509498.06</v>
      </c>
      <c r="N8" s="182">
        <v>12256218</v>
      </c>
      <c r="O8" s="183">
        <v>20401167</v>
      </c>
      <c r="P8" s="175">
        <v>20613174</v>
      </c>
      <c r="Q8" s="133">
        <f>SUM(B8:P8)</f>
        <v>101939029.67</v>
      </c>
    </row>
    <row r="9" spans="1:17" ht="42.75" customHeight="1" thickBot="1">
      <c r="A9" s="41" t="s">
        <v>0</v>
      </c>
      <c r="B9" s="42">
        <f aca="true" t="shared" si="0" ref="B9:I9">SUM(B4:B8)</f>
        <v>2398000</v>
      </c>
      <c r="C9" s="43">
        <f t="shared" si="0"/>
        <v>40038002</v>
      </c>
      <c r="D9" s="43">
        <f t="shared" si="0"/>
        <v>40424000</v>
      </c>
      <c r="E9" s="43">
        <f t="shared" si="0"/>
        <v>11597000</v>
      </c>
      <c r="F9" s="43">
        <f t="shared" si="0"/>
        <v>13124000</v>
      </c>
      <c r="G9" s="43">
        <f t="shared" si="0"/>
        <v>27303816</v>
      </c>
      <c r="H9" s="43">
        <f t="shared" si="0"/>
        <v>22184949</v>
      </c>
      <c r="I9" s="43">
        <f t="shared" si="0"/>
        <v>11363000</v>
      </c>
      <c r="J9" s="43">
        <f aca="true" t="shared" si="1" ref="J9:Q9">SUM(J4:J8)</f>
        <v>18409000</v>
      </c>
      <c r="K9" s="43">
        <f t="shared" si="1"/>
        <v>12840461</v>
      </c>
      <c r="L9" s="43">
        <f t="shared" si="1"/>
        <v>13779419</v>
      </c>
      <c r="M9" s="43">
        <f t="shared" si="1"/>
        <v>14716394</v>
      </c>
      <c r="N9" s="126">
        <f t="shared" si="1"/>
        <v>39782273</v>
      </c>
      <c r="O9" s="126">
        <f t="shared" si="1"/>
        <v>66303788</v>
      </c>
      <c r="P9" s="126">
        <f t="shared" si="1"/>
        <v>66157920</v>
      </c>
      <c r="Q9" s="134">
        <f t="shared" si="1"/>
        <v>400422022</v>
      </c>
    </row>
    <row r="10" spans="1:17" ht="42.75" customHeight="1" thickBot="1">
      <c r="A10" s="269" t="s">
        <v>4</v>
      </c>
      <c r="B10" s="270"/>
      <c r="C10" s="270"/>
      <c r="D10" s="270"/>
      <c r="E10" s="271"/>
      <c r="F10" s="263">
        <f>Q9</f>
        <v>400422022</v>
      </c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4"/>
    </row>
    <row r="11" spans="1:17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0"/>
    </row>
    <row r="12" spans="1:17" ht="42" customHeight="1" thickBot="1">
      <c r="A12" s="280" t="s">
        <v>58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76" t="s">
        <v>67</v>
      </c>
      <c r="N12" s="276"/>
      <c r="O12" s="276"/>
      <c r="P12" s="276"/>
      <c r="Q12" s="276"/>
    </row>
    <row r="13" spans="1:17" ht="35.25" customHeight="1" thickBot="1">
      <c r="A13" s="272" t="s">
        <v>1</v>
      </c>
      <c r="B13" s="274" t="s">
        <v>2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65" t="s">
        <v>0</v>
      </c>
    </row>
    <row r="14" spans="1:17" ht="35.25" customHeight="1" thickBot="1">
      <c r="A14" s="273"/>
      <c r="B14" s="116">
        <v>2005</v>
      </c>
      <c r="C14" s="117">
        <v>2006</v>
      </c>
      <c r="D14" s="117">
        <v>2007</v>
      </c>
      <c r="E14" s="117">
        <v>2008</v>
      </c>
      <c r="F14" s="117">
        <v>2009</v>
      </c>
      <c r="G14" s="117">
        <v>2010</v>
      </c>
      <c r="H14" s="117">
        <v>2011</v>
      </c>
      <c r="I14" s="117">
        <v>2012</v>
      </c>
      <c r="J14" s="117">
        <v>2013</v>
      </c>
      <c r="K14" s="117">
        <v>2014</v>
      </c>
      <c r="L14" s="117">
        <v>2015</v>
      </c>
      <c r="M14" s="117">
        <v>2016</v>
      </c>
      <c r="N14" s="127">
        <v>2017</v>
      </c>
      <c r="O14" s="127">
        <v>2018</v>
      </c>
      <c r="P14" s="127">
        <v>2019</v>
      </c>
      <c r="Q14" s="266"/>
    </row>
    <row r="15" spans="1:21" ht="42.75" customHeight="1">
      <c r="A15" s="35" t="s">
        <v>13</v>
      </c>
      <c r="B15" s="60">
        <v>2244000</v>
      </c>
      <c r="C15" s="13">
        <v>24244864</v>
      </c>
      <c r="D15" s="63">
        <v>29535000</v>
      </c>
      <c r="E15" s="13">
        <v>6502591</v>
      </c>
      <c r="F15" s="63">
        <v>5130000</v>
      </c>
      <c r="G15" s="36">
        <v>22603064</v>
      </c>
      <c r="H15" s="63">
        <v>17242442</v>
      </c>
      <c r="I15" s="13">
        <v>7455199</v>
      </c>
      <c r="J15" s="63">
        <v>8701897</v>
      </c>
      <c r="K15" s="13">
        <v>4434968</v>
      </c>
      <c r="L15" s="118">
        <v>4683398</v>
      </c>
      <c r="M15" s="119">
        <v>6076863</v>
      </c>
      <c r="N15" s="136">
        <v>17202965</v>
      </c>
      <c r="O15" s="173">
        <v>26241363</v>
      </c>
      <c r="P15" s="184"/>
      <c r="Q15" s="131">
        <f>SUM(B15:P15)</f>
        <v>182298614</v>
      </c>
      <c r="U15" s="120"/>
    </row>
    <row r="16" spans="1:17" ht="42.75" customHeight="1">
      <c r="A16" s="27" t="s">
        <v>14</v>
      </c>
      <c r="B16" s="61">
        <v>154000</v>
      </c>
      <c r="C16" s="15">
        <v>588240</v>
      </c>
      <c r="D16" s="64">
        <v>3415000</v>
      </c>
      <c r="E16" s="15">
        <v>1383409</v>
      </c>
      <c r="F16" s="64">
        <v>920000</v>
      </c>
      <c r="G16" s="37">
        <v>2517749</v>
      </c>
      <c r="H16" s="64">
        <v>2254869</v>
      </c>
      <c r="I16" s="15">
        <v>2230559</v>
      </c>
      <c r="J16" s="64">
        <v>4891610</v>
      </c>
      <c r="K16" s="15">
        <v>4423423</v>
      </c>
      <c r="L16" s="106">
        <v>5220274</v>
      </c>
      <c r="M16" s="38">
        <v>4345853</v>
      </c>
      <c r="N16" s="129">
        <v>10026938</v>
      </c>
      <c r="O16" s="172">
        <v>19072734.450000003</v>
      </c>
      <c r="P16" s="185"/>
      <c r="Q16" s="132">
        <f>SUM(B16:P16)</f>
        <v>61444658.45</v>
      </c>
    </row>
    <row r="17" spans="1:17" ht="42.75" customHeight="1">
      <c r="A17" s="27" t="s">
        <v>15</v>
      </c>
      <c r="B17" s="61"/>
      <c r="C17" s="15">
        <v>6883000</v>
      </c>
      <c r="D17" s="64"/>
      <c r="E17" s="15"/>
      <c r="F17" s="64"/>
      <c r="G17" s="37">
        <v>1069788</v>
      </c>
      <c r="H17" s="64">
        <v>795751</v>
      </c>
      <c r="I17" s="15"/>
      <c r="J17" s="64">
        <v>417141</v>
      </c>
      <c r="K17" s="15"/>
      <c r="L17" s="106"/>
      <c r="M17" s="38"/>
      <c r="N17" s="129"/>
      <c r="O17" s="172"/>
      <c r="P17" s="185"/>
      <c r="Q17" s="132">
        <f>SUM(B17:P17)</f>
        <v>9165680</v>
      </c>
    </row>
    <row r="18" spans="1:17" ht="42.75" customHeight="1">
      <c r="A18" s="26" t="s">
        <v>56</v>
      </c>
      <c r="B18" s="61"/>
      <c r="C18" s="15">
        <v>316280</v>
      </c>
      <c r="D18" s="64"/>
      <c r="E18" s="15"/>
      <c r="F18" s="64"/>
      <c r="G18" s="37"/>
      <c r="H18" s="64"/>
      <c r="I18" s="15"/>
      <c r="J18" s="64">
        <v>67844</v>
      </c>
      <c r="K18" s="15">
        <v>143864</v>
      </c>
      <c r="L18" s="106"/>
      <c r="M18" s="38"/>
      <c r="N18" s="129">
        <v>484811</v>
      </c>
      <c r="O18" s="172">
        <v>598556</v>
      </c>
      <c r="P18" s="185"/>
      <c r="Q18" s="132">
        <f>SUM(B18:P18)</f>
        <v>1611355</v>
      </c>
    </row>
    <row r="19" spans="1:21" ht="42.75" customHeight="1" thickBot="1">
      <c r="A19" s="39" t="s">
        <v>16</v>
      </c>
      <c r="B19" s="62"/>
      <c r="C19" s="17">
        <v>8005618</v>
      </c>
      <c r="D19" s="65">
        <v>7474000</v>
      </c>
      <c r="E19" s="17">
        <v>3711000</v>
      </c>
      <c r="F19" s="65">
        <v>7074000</v>
      </c>
      <c r="G19" s="19">
        <v>1113215</v>
      </c>
      <c r="H19" s="65">
        <v>2170593</v>
      </c>
      <c r="I19" s="17">
        <v>1776434</v>
      </c>
      <c r="J19" s="65">
        <v>4485360</v>
      </c>
      <c r="K19" s="17">
        <v>3944672</v>
      </c>
      <c r="L19" s="107">
        <v>4214388</v>
      </c>
      <c r="M19" s="40">
        <v>4509498</v>
      </c>
      <c r="N19" s="130">
        <v>12198801</v>
      </c>
      <c r="O19" s="174">
        <v>20081178</v>
      </c>
      <c r="P19" s="186"/>
      <c r="Q19" s="133">
        <f>SUM(B19:P19)</f>
        <v>80758757</v>
      </c>
      <c r="U19" s="120"/>
    </row>
    <row r="20" spans="1:17" ht="42.75" customHeight="1" thickBot="1">
      <c r="A20" s="41" t="s">
        <v>0</v>
      </c>
      <c r="B20" s="42">
        <f aca="true" t="shared" si="2" ref="B20:I20">SUM(B15:B19)</f>
        <v>2398000</v>
      </c>
      <c r="C20" s="43">
        <f t="shared" si="2"/>
        <v>40038002</v>
      </c>
      <c r="D20" s="43">
        <f t="shared" si="2"/>
        <v>40424000</v>
      </c>
      <c r="E20" s="43">
        <f t="shared" si="2"/>
        <v>11597000</v>
      </c>
      <c r="F20" s="43">
        <f t="shared" si="2"/>
        <v>13124000</v>
      </c>
      <c r="G20" s="43">
        <f t="shared" si="2"/>
        <v>27303816</v>
      </c>
      <c r="H20" s="43">
        <f t="shared" si="2"/>
        <v>22463655</v>
      </c>
      <c r="I20" s="43">
        <f t="shared" si="2"/>
        <v>11462192</v>
      </c>
      <c r="J20" s="43">
        <f>SUM(J15:J19)</f>
        <v>18563852</v>
      </c>
      <c r="K20" s="43">
        <f>SUM(K15:K19)</f>
        <v>12946927</v>
      </c>
      <c r="L20" s="43">
        <f>SUM(L15:L19)</f>
        <v>14118060</v>
      </c>
      <c r="M20" s="43">
        <f>M15+M16+M17+M18+M19</f>
        <v>14932214</v>
      </c>
      <c r="N20" s="43">
        <f>N15+N16+N17+N18+N19</f>
        <v>39913515</v>
      </c>
      <c r="O20" s="43">
        <f>SUM(O15:O19)</f>
        <v>65993831.45</v>
      </c>
      <c r="P20" s="126"/>
      <c r="Q20" s="134">
        <f>SUM(Q15:Q19)</f>
        <v>335279064.45</v>
      </c>
    </row>
    <row r="21" spans="1:17" ht="42.75" customHeight="1" thickBot="1">
      <c r="A21" s="269" t="s">
        <v>5</v>
      </c>
      <c r="B21" s="270"/>
      <c r="C21" s="270"/>
      <c r="D21" s="270"/>
      <c r="E21" s="271"/>
      <c r="F21" s="262">
        <f>Q20</f>
        <v>335279064.45</v>
      </c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4"/>
    </row>
  </sheetData>
  <sheetProtection/>
  <mergeCells count="14">
    <mergeCell ref="M12:Q12"/>
    <mergeCell ref="M1:Q1"/>
    <mergeCell ref="A1:L1"/>
    <mergeCell ref="A12:L12"/>
    <mergeCell ref="F21:Q21"/>
    <mergeCell ref="Q13:Q14"/>
    <mergeCell ref="A2:A3"/>
    <mergeCell ref="Q2:Q3"/>
    <mergeCell ref="A21:E21"/>
    <mergeCell ref="A13:A14"/>
    <mergeCell ref="B2:P2"/>
    <mergeCell ref="B13:P13"/>
    <mergeCell ref="F10:Q10"/>
    <mergeCell ref="A10:E10"/>
  </mergeCells>
  <printOptions/>
  <pageMargins left="0.1968503937007874" right="0.1968503937007874" top="0.7874015748031497" bottom="0.1968503937007874" header="0.5118110236220472" footer="0.5118110236220472"/>
  <pageSetup fitToHeight="0" fitToWidth="1" horizontalDpi="600" verticalDpi="600" orientation="landscape" scale="48" r:id="rId2"/>
  <ignoredErrors>
    <ignoredError sqref="B20:L20 B9:N9 O9:P9 O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2019-07-02T06:50:45Z</cp:lastPrinted>
  <dcterms:created xsi:type="dcterms:W3CDTF">1999-05-26T11:21:22Z</dcterms:created>
  <dcterms:modified xsi:type="dcterms:W3CDTF">2019-07-02T06:51:26Z</dcterms:modified>
  <cp:category/>
  <cp:version/>
  <cp:contentType/>
  <cp:contentStatus/>
</cp:coreProperties>
</file>